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I:\My Webpages\Democracy Amendments\Data\"/>
    </mc:Choice>
  </mc:AlternateContent>
  <xr:revisionPtr revIDLastSave="0" documentId="13_ncr:1_{1D040EDB-8C69-4E2A-A772-D622E5C8DB19}" xr6:coauthVersionLast="47" xr6:coauthVersionMax="47" xr10:uidLastSave="{00000000-0000-0000-0000-000000000000}"/>
  <bookViews>
    <workbookView xWindow="1950" yWindow="1950" windowWidth="19680" windowHeight="13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2" i="1" l="1"/>
  <c r="N68" i="1"/>
  <c r="P68" i="1" s="1"/>
  <c r="N67" i="1"/>
  <c r="P67" i="1" s="1"/>
  <c r="N70" i="1"/>
  <c r="P70" i="1" s="1"/>
  <c r="F63" i="1"/>
  <c r="M9" i="1"/>
  <c r="P8" i="1"/>
  <c r="L63" i="1"/>
  <c r="N6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 l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N72" i="1"/>
  <c r="P72" i="1" s="1"/>
  <c r="N71" i="1"/>
  <c r="P71" i="1" s="1"/>
  <c r="N77" i="1"/>
  <c r="N74" i="1"/>
  <c r="P74" i="1" s="1"/>
  <c r="C131" i="1"/>
  <c r="J69" i="1"/>
  <c r="J58" i="1" s="1"/>
  <c r="K58" i="1" s="1"/>
  <c r="C203" i="1"/>
  <c r="J45" i="1" l="1"/>
  <c r="K45" i="1" s="1"/>
  <c r="J44" i="1"/>
  <c r="K44" i="1" s="1"/>
  <c r="J28" i="1"/>
  <c r="K28" i="1" s="1"/>
  <c r="J12" i="1"/>
  <c r="K12" i="1" s="1"/>
  <c r="J30" i="1"/>
  <c r="K30" i="1" s="1"/>
  <c r="J13" i="1"/>
  <c r="K13" i="1" s="1"/>
  <c r="J52" i="1"/>
  <c r="K52" i="1" s="1"/>
  <c r="J38" i="1"/>
  <c r="K38" i="1" s="1"/>
  <c r="J11" i="1"/>
  <c r="K11" i="1" s="1"/>
  <c r="J50" i="1"/>
  <c r="K50" i="1" s="1"/>
  <c r="J51" i="1"/>
  <c r="K51" i="1" s="1"/>
  <c r="J35" i="1"/>
  <c r="K35" i="1" s="1"/>
  <c r="J14" i="1"/>
  <c r="K14" i="1" s="1"/>
  <c r="J36" i="1"/>
  <c r="K36" i="1" s="1"/>
  <c r="J54" i="1"/>
  <c r="K54" i="1" s="1"/>
  <c r="J15" i="1"/>
  <c r="K15" i="1" s="1"/>
  <c r="J37" i="1"/>
  <c r="K37" i="1" s="1"/>
  <c r="J59" i="1"/>
  <c r="K59" i="1" s="1"/>
  <c r="J16" i="1"/>
  <c r="K16" i="1" s="1"/>
  <c r="J18" i="1"/>
  <c r="K18" i="1" s="1"/>
  <c r="J39" i="1"/>
  <c r="K39" i="1" s="1"/>
  <c r="J23" i="1"/>
  <c r="K23" i="1" s="1"/>
  <c r="J40" i="1"/>
  <c r="K40" i="1" s="1"/>
  <c r="J24" i="1"/>
  <c r="K24" i="1" s="1"/>
  <c r="J42" i="1"/>
  <c r="K42" i="1" s="1"/>
  <c r="J25" i="1"/>
  <c r="K25" i="1" s="1"/>
  <c r="J47" i="1"/>
  <c r="K47" i="1" s="1"/>
  <c r="J26" i="1"/>
  <c r="K26" i="1" s="1"/>
  <c r="J48" i="1"/>
  <c r="K48" i="1" s="1"/>
  <c r="J27" i="1"/>
  <c r="K27" i="1" s="1"/>
  <c r="J49" i="1"/>
  <c r="K49" i="1" s="1"/>
  <c r="J17" i="1"/>
  <c r="K17" i="1" s="1"/>
  <c r="J29" i="1"/>
  <c r="K29" i="1" s="1"/>
  <c r="J41" i="1"/>
  <c r="K41" i="1" s="1"/>
  <c r="J53" i="1"/>
  <c r="K53" i="1" s="1"/>
  <c r="J31" i="1"/>
  <c r="K31" i="1" s="1"/>
  <c r="J55" i="1"/>
  <c r="K55" i="1" s="1"/>
  <c r="J8" i="1"/>
  <c r="J20" i="1"/>
  <c r="K20" i="1" s="1"/>
  <c r="J32" i="1"/>
  <c r="K32" i="1" s="1"/>
  <c r="J56" i="1"/>
  <c r="K56" i="1" s="1"/>
  <c r="J19" i="1"/>
  <c r="K19" i="1" s="1"/>
  <c r="J43" i="1"/>
  <c r="K43" i="1" s="1"/>
  <c r="J9" i="1"/>
  <c r="J21" i="1"/>
  <c r="K21" i="1" s="1"/>
  <c r="J33" i="1"/>
  <c r="K33" i="1" s="1"/>
  <c r="J57" i="1"/>
  <c r="K57" i="1" s="1"/>
  <c r="J10" i="1"/>
  <c r="K10" i="1" s="1"/>
  <c r="J22" i="1"/>
  <c r="K22" i="1" s="1"/>
  <c r="J34" i="1"/>
  <c r="K34" i="1" s="1"/>
  <c r="J46" i="1"/>
  <c r="K46" i="1" s="1"/>
  <c r="C210" i="1"/>
  <c r="C209" i="1"/>
  <c r="C208" i="1"/>
  <c r="C207" i="1"/>
  <c r="C206" i="1"/>
  <c r="C205" i="1"/>
  <c r="C204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S63" i="1"/>
  <c r="K9" i="1" l="1"/>
  <c r="J71" i="1"/>
  <c r="S59" i="1" l="1"/>
  <c r="Q9" i="1"/>
  <c r="R9" i="1" s="1"/>
  <c r="Q10" i="1"/>
  <c r="R10" i="1" s="1"/>
  <c r="Q11" i="1"/>
  <c r="R11" i="1" s="1"/>
  <c r="Q12" i="1"/>
  <c r="R12" i="1" s="1"/>
  <c r="Q13" i="1"/>
  <c r="R13" i="1" s="1"/>
  <c r="Q14" i="1"/>
  <c r="R14" i="1" s="1"/>
  <c r="Q15" i="1"/>
  <c r="R15" i="1" s="1"/>
  <c r="Q16" i="1"/>
  <c r="R16" i="1" s="1"/>
  <c r="Q17" i="1"/>
  <c r="R17" i="1" s="1"/>
  <c r="Q18" i="1"/>
  <c r="R18" i="1" s="1"/>
  <c r="Q19" i="1"/>
  <c r="R19" i="1" s="1"/>
  <c r="Q20" i="1"/>
  <c r="R20" i="1" s="1"/>
  <c r="Q21" i="1"/>
  <c r="R21" i="1" s="1"/>
  <c r="Q22" i="1"/>
  <c r="R22" i="1" s="1"/>
  <c r="Q23" i="1"/>
  <c r="R23" i="1" s="1"/>
  <c r="Q24" i="1"/>
  <c r="R24" i="1" s="1"/>
  <c r="Q25" i="1"/>
  <c r="R25" i="1" s="1"/>
  <c r="Q26" i="1"/>
  <c r="R26" i="1" s="1"/>
  <c r="Q27" i="1"/>
  <c r="R27" i="1" s="1"/>
  <c r="Q28" i="1"/>
  <c r="R28" i="1" s="1"/>
  <c r="Q29" i="1"/>
  <c r="R29" i="1" s="1"/>
  <c r="Q30" i="1"/>
  <c r="R30" i="1" s="1"/>
  <c r="Q31" i="1"/>
  <c r="R31" i="1" s="1"/>
  <c r="Q32" i="1"/>
  <c r="R32" i="1" s="1"/>
  <c r="Q33" i="1"/>
  <c r="R33" i="1" s="1"/>
  <c r="Q34" i="1"/>
  <c r="R34" i="1" s="1"/>
  <c r="Q35" i="1"/>
  <c r="R35" i="1" s="1"/>
  <c r="Q36" i="1"/>
  <c r="R36" i="1" s="1"/>
  <c r="Q37" i="1"/>
  <c r="R37" i="1" s="1"/>
  <c r="Q38" i="1"/>
  <c r="R38" i="1" s="1"/>
  <c r="Q39" i="1"/>
  <c r="R39" i="1" s="1"/>
  <c r="Q40" i="1"/>
  <c r="R40" i="1" s="1"/>
  <c r="Q41" i="1"/>
  <c r="R41" i="1" s="1"/>
  <c r="Q42" i="1"/>
  <c r="R42" i="1" s="1"/>
  <c r="Q43" i="1"/>
  <c r="R43" i="1" s="1"/>
  <c r="Q44" i="1"/>
  <c r="R44" i="1" s="1"/>
  <c r="Q45" i="1"/>
  <c r="R45" i="1" s="1"/>
  <c r="Q46" i="1"/>
  <c r="R46" i="1" s="1"/>
  <c r="Q47" i="1"/>
  <c r="R47" i="1" s="1"/>
  <c r="Q48" i="1"/>
  <c r="R48" i="1" s="1"/>
  <c r="Q49" i="1"/>
  <c r="R49" i="1" s="1"/>
  <c r="Q50" i="1"/>
  <c r="R50" i="1" s="1"/>
  <c r="Q51" i="1"/>
  <c r="R51" i="1" s="1"/>
  <c r="Q52" i="1"/>
  <c r="R52" i="1" s="1"/>
  <c r="Q53" i="1"/>
  <c r="R53" i="1" s="1"/>
  <c r="Q54" i="1"/>
  <c r="R54" i="1" s="1"/>
  <c r="Q55" i="1"/>
  <c r="R55" i="1" s="1"/>
  <c r="Q56" i="1"/>
  <c r="R56" i="1" s="1"/>
  <c r="Q57" i="1"/>
  <c r="R57" i="1" s="1"/>
  <c r="Q58" i="1"/>
  <c r="R58" i="1" s="1"/>
  <c r="Q59" i="1"/>
  <c r="Q60" i="1"/>
  <c r="I61" i="1"/>
  <c r="P69" i="1"/>
  <c r="S9" i="1" l="1"/>
  <c r="T19" i="1"/>
  <c r="Q61" i="1"/>
  <c r="J61" i="1"/>
  <c r="N73" i="1"/>
  <c r="P73" i="1" s="1"/>
  <c r="H61" i="1"/>
  <c r="F130" i="1"/>
  <c r="E130" i="1" s="1"/>
  <c r="F129" i="1"/>
  <c r="E129" i="1" s="1"/>
  <c r="F128" i="1"/>
  <c r="E128" i="1" s="1"/>
  <c r="F127" i="1"/>
  <c r="E127" i="1" s="1"/>
  <c r="F126" i="1"/>
  <c r="E126" i="1" s="1"/>
  <c r="F125" i="1"/>
  <c r="E125" i="1" s="1"/>
  <c r="F124" i="1"/>
  <c r="E124" i="1" s="1"/>
  <c r="F123" i="1"/>
  <c r="E123" i="1" s="1"/>
  <c r="F122" i="1"/>
  <c r="E122" i="1" s="1"/>
  <c r="F121" i="1"/>
  <c r="E121" i="1" s="1"/>
  <c r="F120" i="1"/>
  <c r="E120" i="1" s="1"/>
  <c r="F119" i="1"/>
  <c r="E119" i="1" s="1"/>
  <c r="F118" i="1"/>
  <c r="E118" i="1" s="1"/>
  <c r="F117" i="1"/>
  <c r="E117" i="1" s="1"/>
  <c r="F116" i="1"/>
  <c r="E116" i="1" s="1"/>
  <c r="F115" i="1"/>
  <c r="E115" i="1" s="1"/>
  <c r="F114" i="1"/>
  <c r="E114" i="1" s="1"/>
  <c r="F113" i="1"/>
  <c r="E113" i="1" s="1"/>
  <c r="F112" i="1"/>
  <c r="E112" i="1" s="1"/>
  <c r="F111" i="1"/>
  <c r="E111" i="1" s="1"/>
  <c r="F110" i="1"/>
  <c r="E110" i="1" s="1"/>
  <c r="F109" i="1"/>
  <c r="E109" i="1" s="1"/>
  <c r="F108" i="1"/>
  <c r="E108" i="1" s="1"/>
  <c r="F107" i="1"/>
  <c r="E107" i="1" s="1"/>
  <c r="F106" i="1"/>
  <c r="E106" i="1" s="1"/>
  <c r="F105" i="1"/>
  <c r="E105" i="1" s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F131" i="1" l="1"/>
  <c r="E131" i="1" s="1"/>
  <c r="T20" i="1"/>
  <c r="R61" i="1"/>
</calcChain>
</file>

<file path=xl/sharedStrings.xml><?xml version="1.0" encoding="utf-8"?>
<sst xmlns="http://schemas.openxmlformats.org/spreadsheetml/2006/main" count="261" uniqueCount="120">
  <si>
    <t>Maine</t>
  </si>
  <si>
    <t>Montana</t>
  </si>
  <si>
    <t>Wyoming</t>
  </si>
  <si>
    <t>Alaska</t>
  </si>
  <si>
    <t>United States</t>
  </si>
  <si>
    <t>Alabama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</si>
  <si>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</si>
  <si>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</si>
  <si>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</si>
  <si>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</si>
  <si>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</si>
  <si>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</si>
  <si>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</si>
  <si>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</si>
  <si>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</si>
  <si>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</si>
  <si>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</si>
  <si>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</si>
  <si>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</si>
  <si>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</si>
  <si>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</si>
  <si>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</si>
  <si>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</si>
  <si>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Maryland</t>
  </si>
  <si>
    <t>Massachusetts</t>
  </si>
  <si>
    <t>Michigan</t>
  </si>
  <si>
    <t>Minnesota</t>
  </si>
  <si>
    <t>Mississippi</t>
  </si>
  <si>
    <t>Missouri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</si>
  <si>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</si>
  <si>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</si>
  <si>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</si>
  <si>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</si>
  <si>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</si>
  <si>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</si>
  <si>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</si>
  <si>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</si>
  <si>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</si>
  <si>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</si>
  <si>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</si>
  <si>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</si>
  <si>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</si>
  <si>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</si>
  <si>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</si>
  <si>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</si>
  <si>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</si>
  <si>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</si>
  <si>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</si>
  <si>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</si>
  <si>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</si>
  <si>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</si>
  <si>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</si>
  <si>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Puerto Rico</t>
  </si>
  <si>
    <t>USDA</t>
  </si>
  <si>
    <t>https://data.ers.usda.gov/reports.aspx?ID=17827</t>
  </si>
  <si>
    <t xml:space="preserve"> 2010 to 2020</t>
  </si>
  <si>
    <t>Residents per House member</t>
  </si>
  <si>
    <t>District of Col</t>
  </si>
  <si>
    <t>2021 (from World Pop)</t>
  </si>
  <si>
    <t xml:space="preserve"> </t>
  </si>
  <si>
    <t>Guam ,Samoa, VI  , mariana</t>
  </si>
  <si>
    <t>All territories</t>
  </si>
  <si>
    <t>Electors</t>
  </si>
  <si>
    <t>Electors per person</t>
  </si>
  <si>
    <t>State</t>
  </si>
  <si>
    <t>2020 Population</t>
  </si>
  <si>
    <t>Residents per Electors</t>
  </si>
  <si>
    <t>Smallest 26</t>
  </si>
  <si>
    <t>Largest 24</t>
  </si>
  <si>
    <t>Smallest 13</t>
  </si>
  <si>
    <t>50 state total pop</t>
  </si>
  <si>
    <t>Votes per member</t>
  </si>
  <si>
    <t>2022 House</t>
  </si>
  <si>
    <t>State Mvotes</t>
  </si>
  <si>
    <t>Average</t>
  </si>
  <si>
    <t>Power of individual voter</t>
  </si>
  <si>
    <t>House deleg 2020</t>
  </si>
  <si>
    <t>Cube root of population:</t>
  </si>
  <si>
    <t>Share of pop</t>
  </si>
  <si>
    <t>Weighted</t>
  </si>
  <si>
    <t xml:space="preserve">House </t>
  </si>
  <si>
    <t>member votes</t>
  </si>
  <si>
    <t xml:space="preserve">1 member </t>
  </si>
  <si>
    <t>vote per p.</t>
  </si>
  <si>
    <t xml:space="preserve">Wyoming </t>
  </si>
  <si>
    <t>v California</t>
  </si>
  <si>
    <t>CA in 2021 equals…</t>
  </si>
  <si>
    <t>Largest 28</t>
  </si>
  <si>
    <t>smallest 22</t>
  </si>
  <si>
    <t>corrected</t>
  </si>
  <si>
    <t>Smallest 27</t>
  </si>
  <si>
    <t>Smallest 5</t>
  </si>
  <si>
    <t>House 2022</t>
  </si>
  <si>
    <t>multip of 1/435</t>
  </si>
  <si>
    <t>States</t>
  </si>
  <si>
    <t>Percent of Pop</t>
  </si>
  <si>
    <t>Groups</t>
  </si>
  <si>
    <t>Smallest 10</t>
  </si>
  <si>
    <t>Smallest 15</t>
  </si>
  <si>
    <t>2021 Population</t>
  </si>
  <si>
    <t>by size</t>
  </si>
  <si>
    <t>270 to win</t>
  </si>
  <si>
    <t>50 states only</t>
  </si>
  <si>
    <t>Column I shows the Weighted Vote Proposal for the House explained in ch.2 section 8</t>
  </si>
  <si>
    <t>Remember that more people per House member = less per-resident weight in the House.</t>
  </si>
  <si>
    <t>These figures illustrate representation in the House by sample states in 2020.</t>
  </si>
  <si>
    <t>Based on 2020 census</t>
  </si>
  <si>
    <t>2020 Census Pops per House member in 2020 House</t>
  </si>
  <si>
    <t>Found on thedemocracyamendments.org</t>
  </si>
  <si>
    <t xml:space="preserve">You may copy and use it freely for non-profit purposes as long as you </t>
  </si>
  <si>
    <t>properly attribute the source --July 2023</t>
  </si>
  <si>
    <t>This document relates to *The Democracy Amendments,* by John Davenport (Anthem, May 2023)</t>
  </si>
  <si>
    <t>4 Member States</t>
  </si>
  <si>
    <t>3 Member States</t>
  </si>
  <si>
    <t>2 Member States</t>
  </si>
  <si>
    <t>1 Member States</t>
  </si>
  <si>
    <t>Another depiction:</t>
  </si>
  <si>
    <t>Sample States Grouped by Delegation Size</t>
  </si>
  <si>
    <t>Populations</t>
  </si>
  <si>
    <t>Number of House Members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</si>
</sst>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#,##0.0000"/>
    <numFmt numFmtId="166" formatCode="0.00000000"/>
    <numFmt numFmtId="167" formatCode="#,##0.0"/>
    <numFmt numFmtId="168" formatCode="0.0000"/>
    <numFmt numFmtId="169" formatCode="#,##0.00000"/>
    <numFmt numFmtId="170" formatCode="0.0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vertical="center" wrapText="1"/>
    </xf>
    <xf numFmtId="10" fontId="0" fillId="0" borderId="0" xfId="0" applyNumberFormat="1" applyAlignment="1">
      <alignment vertical="center" wrapText="1"/>
    </xf>
    <xf numFmtId="0" fontId="0" fillId="0" borderId="0" xfId="0" applyAlignment="1">
      <alignment horizontal="right"/>
    </xf>
    <xf numFmtId="164" fontId="0" fillId="0" borderId="0" xfId="0" applyNumberFormat="1"/>
    <xf numFmtId="1" fontId="0" fillId="0" borderId="0" xfId="0" applyNumberFormat="1"/>
    <xf numFmtId="3" fontId="1" fillId="0" borderId="0" xfId="0" applyNumberFormat="1" applyFont="1"/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2" fontId="0" fillId="0" borderId="0" xfId="0" applyNumberFormat="1"/>
    <xf numFmtId="0" fontId="0" fillId="0" borderId="0" xfId="0" applyAlignment="1">
      <alignment horizontal="center"/>
    </xf>
    <xf numFmtId="3" fontId="2" fillId="0" borderId="0" xfId="0" applyNumberFormat="1" applyFont="1"/>
    <xf numFmtId="0" fontId="0" fillId="2" borderId="0" xfId="0" applyFill="1"/>
    <xf numFmtId="3" fontId="1" fillId="2" borderId="0" xfId="0" applyNumberFormat="1" applyFont="1" applyFill="1"/>
    <xf numFmtId="3" fontId="0" fillId="0" borderId="0" xfId="0" applyNumberFormat="1" applyAlignment="1">
      <alignment horizontal="right"/>
    </xf>
    <xf numFmtId="0" fontId="2" fillId="0" borderId="0" xfId="0" applyFont="1"/>
    <xf numFmtId="165" fontId="0" fillId="0" borderId="0" xfId="0" applyNumberFormat="1"/>
    <xf numFmtId="166" fontId="0" fillId="0" borderId="0" xfId="0" applyNumberFormat="1"/>
    <xf numFmtId="167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right"/>
    </xf>
    <xf numFmtId="168" fontId="0" fillId="0" borderId="0" xfId="0" applyNumberFormat="1"/>
    <xf numFmtId="0" fontId="3" fillId="0" borderId="0" xfId="0" applyFont="1"/>
    <xf numFmtId="169" fontId="0" fillId="0" borderId="0" xfId="0" applyNumberFormat="1"/>
    <xf numFmtId="0" fontId="4" fillId="0" borderId="0" xfId="0" applyFont="1"/>
    <xf numFmtId="10" fontId="0" fillId="0" borderId="0" xfId="0" applyNumberFormat="1"/>
    <xf numFmtId="3" fontId="4" fillId="0" borderId="0" xfId="0" applyNumberFormat="1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70" fontId="0" fillId="0" borderId="0" xfId="0" applyNumberFormat="1"/>
    <xf numFmtId="2" fontId="2" fillId="0" borderId="0" xfId="0" applyNumberFormat="1" applyFont="1"/>
    <xf numFmtId="164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Small States' Populations</a:t>
            </a:r>
            <a:r>
              <a:rPr lang="en-US" baseline="0"/>
              <a:t> per House member (2020)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Sheet1!$B$78:$B$98</c:f>
              <c:strCache>
                <c:ptCount val="21"/>
                <c:pt idx="0">
                  <c:v>Utah</c:v>
                </c:pt>
                <c:pt idx="1">
                  <c:v>Iowa</c:v>
                </c:pt>
                <c:pt idx="2">
                  <c:v>Nevada</c:v>
                </c:pt>
                <c:pt idx="3">
                  <c:v>Arkansas</c:v>
                </c:pt>
                <c:pt idx="4">
                  <c:v>Mississippi</c:v>
                </c:pt>
                <c:pt idx="5">
                  <c:v>Kansas</c:v>
                </c:pt>
                <c:pt idx="6">
                  <c:v>New Mexico</c:v>
                </c:pt>
                <c:pt idx="7">
                  <c:v>Nebraska</c:v>
                </c:pt>
                <c:pt idx="8">
                  <c:v>Idaho</c:v>
                </c:pt>
                <c:pt idx="9">
                  <c:v>West Virginia</c:v>
                </c:pt>
                <c:pt idx="10">
                  <c:v>Hawaii</c:v>
                </c:pt>
                <c:pt idx="11">
                  <c:v>New Hampshire</c:v>
                </c:pt>
                <c:pt idx="12">
                  <c:v>Maine</c:v>
                </c:pt>
                <c:pt idx="13">
                  <c:v>Rhode Island</c:v>
                </c:pt>
                <c:pt idx="14">
                  <c:v>Montana</c:v>
                </c:pt>
                <c:pt idx="15">
                  <c:v>Delaware</c:v>
                </c:pt>
                <c:pt idx="16">
                  <c:v>South Dakota</c:v>
                </c:pt>
                <c:pt idx="17">
                  <c:v>North Dakota</c:v>
                </c:pt>
                <c:pt idx="18">
                  <c:v>Alaska</c:v>
                </c:pt>
                <c:pt idx="19">
                  <c:v>Vermont</c:v>
                </c:pt>
                <c:pt idx="20">
                  <c:v>Wyoming</c:v>
                </c:pt>
              </c:strCache>
            </c:strRef>
          </c:cat>
          <c:val>
            <c:numRef>
              <c:f>Sheet1!$C$78:$C$98</c:f>
              <c:numCache>
                <c:formatCode>0</c:formatCode>
                <c:ptCount val="21"/>
                <c:pt idx="0">
                  <c:v>817904</c:v>
                </c:pt>
                <c:pt idx="1">
                  <c:v>797592.25</c:v>
                </c:pt>
                <c:pt idx="2">
                  <c:v>776153.5</c:v>
                </c:pt>
                <c:pt idx="3">
                  <c:v>752881</c:v>
                </c:pt>
                <c:pt idx="4">
                  <c:v>740319.75</c:v>
                </c:pt>
                <c:pt idx="5">
                  <c:v>734470</c:v>
                </c:pt>
                <c:pt idx="6">
                  <c:v>705840.66666666663</c:v>
                </c:pt>
                <c:pt idx="7">
                  <c:v>653834.66666666663</c:v>
                </c:pt>
                <c:pt idx="8">
                  <c:v>919553</c:v>
                </c:pt>
                <c:pt idx="9">
                  <c:v>896858</c:v>
                </c:pt>
                <c:pt idx="10">
                  <c:v>727635.5</c:v>
                </c:pt>
                <c:pt idx="11">
                  <c:v>688764.5</c:v>
                </c:pt>
                <c:pt idx="12">
                  <c:v>681179.5</c:v>
                </c:pt>
                <c:pt idx="13">
                  <c:v>548689.5</c:v>
                </c:pt>
                <c:pt idx="14">
                  <c:v>542112.5</c:v>
                </c:pt>
                <c:pt idx="15">
                  <c:v>989948</c:v>
                </c:pt>
                <c:pt idx="16">
                  <c:v>886667</c:v>
                </c:pt>
                <c:pt idx="17">
                  <c:v>779094</c:v>
                </c:pt>
                <c:pt idx="18">
                  <c:v>733391</c:v>
                </c:pt>
                <c:pt idx="19">
                  <c:v>643077</c:v>
                </c:pt>
                <c:pt idx="20">
                  <c:v>576851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0A-4444-80D8-C341AFD71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2447808"/>
        <c:axId val="1492447264"/>
      </c:barChart>
      <c:catAx>
        <c:axId val="1492447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2447264"/>
        <c:crosses val="autoZero"/>
        <c:auto val="1"/>
        <c:lblAlgn val="ctr"/>
        <c:lblOffset val="100"/>
        <c:noMultiLvlLbl val="0"/>
      </c:catAx>
      <c:valAx>
        <c:axId val="149244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2447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i="0"/>
              <a:t>People per Presidential Elector</a:t>
            </a:r>
            <a:r>
              <a:rPr lang="en-US" b="1" i="0" baseline="0"/>
              <a:t> in Same States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Sheet1!$C$104</c:f>
              <c:strCache>
                <c:ptCount val="1"/>
                <c:pt idx="0">
                  <c:v>Electors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Sheet1!$D$105:$D$130</c:f>
              <c:strCache>
                <c:ptCount val="26"/>
                <c:pt idx="0">
                  <c:v>California</c:v>
                </c:pt>
                <c:pt idx="1">
                  <c:v>Texas</c:v>
                </c:pt>
                <c:pt idx="2">
                  <c:v>Florida</c:v>
                </c:pt>
                <c:pt idx="3">
                  <c:v>New York</c:v>
                </c:pt>
                <c:pt idx="4">
                  <c:v>New Jersey</c:v>
                </c:pt>
                <c:pt idx="5">
                  <c:v>Virginia</c:v>
                </c:pt>
                <c:pt idx="6">
                  <c:v>Missouri</c:v>
                </c:pt>
                <c:pt idx="7">
                  <c:v>Colorado</c:v>
                </c:pt>
                <c:pt idx="8">
                  <c:v>Wisconsin</c:v>
                </c:pt>
                <c:pt idx="9">
                  <c:v>Minnesota</c:v>
                </c:pt>
                <c:pt idx="10">
                  <c:v>South Carolina</c:v>
                </c:pt>
                <c:pt idx="11">
                  <c:v>Alabama</c:v>
                </c:pt>
                <c:pt idx="12">
                  <c:v>Kansas</c:v>
                </c:pt>
                <c:pt idx="13">
                  <c:v>New Mexico</c:v>
                </c:pt>
                <c:pt idx="14">
                  <c:v>Nebraska</c:v>
                </c:pt>
                <c:pt idx="15">
                  <c:v>Idaho</c:v>
                </c:pt>
                <c:pt idx="16">
                  <c:v>West Virginia</c:v>
                </c:pt>
                <c:pt idx="17">
                  <c:v>Maine</c:v>
                </c:pt>
                <c:pt idx="18">
                  <c:v>Rhode Island</c:v>
                </c:pt>
                <c:pt idx="19">
                  <c:v>Montana</c:v>
                </c:pt>
                <c:pt idx="20">
                  <c:v>Delaware</c:v>
                </c:pt>
                <c:pt idx="21">
                  <c:v>North Dakota</c:v>
                </c:pt>
                <c:pt idx="22">
                  <c:v>Alaska</c:v>
                </c:pt>
                <c:pt idx="23">
                  <c:v>Vermont</c:v>
                </c:pt>
                <c:pt idx="24">
                  <c:v>Wyoming</c:v>
                </c:pt>
                <c:pt idx="25">
                  <c:v>District of Col</c:v>
                </c:pt>
              </c:strCache>
            </c:strRef>
          </c:cat>
          <c:val>
            <c:numRef>
              <c:f>Sheet1!$C$105:$C$130</c:f>
              <c:numCache>
                <c:formatCode>General</c:formatCode>
                <c:ptCount val="26"/>
                <c:pt idx="0">
                  <c:v>54</c:v>
                </c:pt>
                <c:pt idx="1">
                  <c:v>40</c:v>
                </c:pt>
                <c:pt idx="2">
                  <c:v>30</c:v>
                </c:pt>
                <c:pt idx="3">
                  <c:v>28</c:v>
                </c:pt>
                <c:pt idx="4">
                  <c:v>14</c:v>
                </c:pt>
                <c:pt idx="5">
                  <c:v>13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9</c:v>
                </c:pt>
                <c:pt idx="11">
                  <c:v>9</c:v>
                </c:pt>
                <c:pt idx="12">
                  <c:v>6</c:v>
                </c:pt>
                <c:pt idx="13">
                  <c:v>5</c:v>
                </c:pt>
                <c:pt idx="14">
                  <c:v>5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 formatCode="#,##0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 formatCode="#,##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6-4503-AD03-62A7C5B63E74}"/>
            </c:ext>
          </c:extLst>
        </c:ser>
        <c:ser>
          <c:idx val="1"/>
          <c:order val="1"/>
          <c:tx>
            <c:strRef>
              <c:f>Sheet1!$F$104</c:f>
              <c:strCache>
                <c:ptCount val="1"/>
                <c:pt idx="0">
                  <c:v>Residents per Electors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Sheet1!$D$105:$D$130</c:f>
              <c:strCache>
                <c:ptCount val="26"/>
                <c:pt idx="0">
                  <c:v>California</c:v>
                </c:pt>
                <c:pt idx="1">
                  <c:v>Texas</c:v>
                </c:pt>
                <c:pt idx="2">
                  <c:v>Florida</c:v>
                </c:pt>
                <c:pt idx="3">
                  <c:v>New York</c:v>
                </c:pt>
                <c:pt idx="4">
                  <c:v>New Jersey</c:v>
                </c:pt>
                <c:pt idx="5">
                  <c:v>Virginia</c:v>
                </c:pt>
                <c:pt idx="6">
                  <c:v>Missouri</c:v>
                </c:pt>
                <c:pt idx="7">
                  <c:v>Colorado</c:v>
                </c:pt>
                <c:pt idx="8">
                  <c:v>Wisconsin</c:v>
                </c:pt>
                <c:pt idx="9">
                  <c:v>Minnesota</c:v>
                </c:pt>
                <c:pt idx="10">
                  <c:v>South Carolina</c:v>
                </c:pt>
                <c:pt idx="11">
                  <c:v>Alabama</c:v>
                </c:pt>
                <c:pt idx="12">
                  <c:v>Kansas</c:v>
                </c:pt>
                <c:pt idx="13">
                  <c:v>New Mexico</c:v>
                </c:pt>
                <c:pt idx="14">
                  <c:v>Nebraska</c:v>
                </c:pt>
                <c:pt idx="15">
                  <c:v>Idaho</c:v>
                </c:pt>
                <c:pt idx="16">
                  <c:v>West Virginia</c:v>
                </c:pt>
                <c:pt idx="17">
                  <c:v>Maine</c:v>
                </c:pt>
                <c:pt idx="18">
                  <c:v>Rhode Island</c:v>
                </c:pt>
                <c:pt idx="19">
                  <c:v>Montana</c:v>
                </c:pt>
                <c:pt idx="20">
                  <c:v>Delaware</c:v>
                </c:pt>
                <c:pt idx="21">
                  <c:v>North Dakota</c:v>
                </c:pt>
                <c:pt idx="22">
                  <c:v>Alaska</c:v>
                </c:pt>
                <c:pt idx="23">
                  <c:v>Vermont</c:v>
                </c:pt>
                <c:pt idx="24">
                  <c:v>Wyoming</c:v>
                </c:pt>
                <c:pt idx="25">
                  <c:v>District of Col</c:v>
                </c:pt>
              </c:strCache>
            </c:strRef>
          </c:cat>
          <c:val>
            <c:numRef>
              <c:f>Sheet1!$F$105:$F$130</c:f>
              <c:numCache>
                <c:formatCode>0</c:formatCode>
                <c:ptCount val="26"/>
                <c:pt idx="0">
                  <c:v>733583.20370370371</c:v>
                </c:pt>
                <c:pt idx="1">
                  <c:v>743257.77500000002</c:v>
                </c:pt>
                <c:pt idx="2">
                  <c:v>731485.9</c:v>
                </c:pt>
                <c:pt idx="3">
                  <c:v>689285.03571428568</c:v>
                </c:pt>
                <c:pt idx="4">
                  <c:v>633894.28571428568</c:v>
                </c:pt>
                <c:pt idx="5">
                  <c:v>661845</c:v>
                </c:pt>
                <c:pt idx="6">
                  <c:v>616903.80000000005</c:v>
                </c:pt>
                <c:pt idx="7">
                  <c:v>589363.4</c:v>
                </c:pt>
                <c:pt idx="8">
                  <c:v>585249</c:v>
                </c:pt>
                <c:pt idx="9">
                  <c:v>570639.80000000005</c:v>
                </c:pt>
                <c:pt idx="10">
                  <c:v>586425.5555555555</c:v>
                </c:pt>
                <c:pt idx="11">
                  <c:v>548243.66666666663</c:v>
                </c:pt>
                <c:pt idx="12">
                  <c:v>486204</c:v>
                </c:pt>
                <c:pt idx="13">
                  <c:v>421001</c:v>
                </c:pt>
                <c:pt idx="14">
                  <c:v>390399.2</c:v>
                </c:pt>
                <c:pt idx="15">
                  <c:v>465030.75</c:v>
                </c:pt>
                <c:pt idx="16">
                  <c:v>441964.75</c:v>
                </c:pt>
                <c:pt idx="17">
                  <c:v>338630.5</c:v>
                </c:pt>
                <c:pt idx="18">
                  <c:v>265377.25</c:v>
                </c:pt>
                <c:pt idx="19">
                  <c:v>271251</c:v>
                </c:pt>
                <c:pt idx="20">
                  <c:v>330111.33333333331</c:v>
                </c:pt>
                <c:pt idx="21">
                  <c:v>256675.33333333334</c:v>
                </c:pt>
                <c:pt idx="22">
                  <c:v>241452.33333333334</c:v>
                </c:pt>
                <c:pt idx="23">
                  <c:v>207750.33333333334</c:v>
                </c:pt>
                <c:pt idx="24">
                  <c:v>193691.66666666666</c:v>
                </c:pt>
                <c:pt idx="25">
                  <c:v>239239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76-4503-AD03-62A7C5B63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96418640"/>
        <c:axId val="129643115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Sheet1!$G$104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Sheet1!$D$105:$D$130</c15:sqref>
                        </c15:formulaRef>
                      </c:ext>
                    </c:extLst>
                    <c:strCache>
                      <c:ptCount val="26"/>
                      <c:pt idx="0">
                        <c:v>California</c:v>
                      </c:pt>
                      <c:pt idx="1">
                        <c:v>Texas</c:v>
                      </c:pt>
                      <c:pt idx="2">
                        <c:v>Florida</c:v>
                      </c:pt>
                      <c:pt idx="3">
                        <c:v>New York</c:v>
                      </c:pt>
                      <c:pt idx="4">
                        <c:v>New Jersey</c:v>
                      </c:pt>
                      <c:pt idx="5">
                        <c:v>Virginia</c:v>
                      </c:pt>
                      <c:pt idx="6">
                        <c:v>Missouri</c:v>
                      </c:pt>
                      <c:pt idx="7">
                        <c:v>Colorado</c:v>
                      </c:pt>
                      <c:pt idx="8">
                        <c:v>Wisconsin</c:v>
                      </c:pt>
                      <c:pt idx="9">
                        <c:v>Minnesota</c:v>
                      </c:pt>
                      <c:pt idx="10">
                        <c:v>South Carolina</c:v>
                      </c:pt>
                      <c:pt idx="11">
                        <c:v>Alabama</c:v>
                      </c:pt>
                      <c:pt idx="12">
                        <c:v>Kansas</c:v>
                      </c:pt>
                      <c:pt idx="13">
                        <c:v>New Mexico</c:v>
                      </c:pt>
                      <c:pt idx="14">
                        <c:v>Nebraska</c:v>
                      </c:pt>
                      <c:pt idx="15">
                        <c:v>Idaho</c:v>
                      </c:pt>
                      <c:pt idx="16">
                        <c:v>West Virginia</c:v>
                      </c:pt>
                      <c:pt idx="17">
                        <c:v>Maine</c:v>
                      </c:pt>
                      <c:pt idx="18">
                        <c:v>Rhode Island</c:v>
                      </c:pt>
                      <c:pt idx="19">
                        <c:v>Montana</c:v>
                      </c:pt>
                      <c:pt idx="20">
                        <c:v>Delaware</c:v>
                      </c:pt>
                      <c:pt idx="21">
                        <c:v>North Dakota</c:v>
                      </c:pt>
                      <c:pt idx="22">
                        <c:v>Alaska</c:v>
                      </c:pt>
                      <c:pt idx="23">
                        <c:v>Vermont</c:v>
                      </c:pt>
                      <c:pt idx="24">
                        <c:v>Wyoming</c:v>
                      </c:pt>
                      <c:pt idx="25">
                        <c:v>District of Col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Sheet1!$G$105:$G$130</c15:sqref>
                        </c15:formulaRef>
                      </c:ext>
                    </c:extLst>
                    <c:numCache>
                      <c:formatCode>General</c:formatCode>
                      <c:ptCount val="2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F76-4503-AD03-62A7C5B63E74}"/>
                  </c:ext>
                </c:extLst>
              </c15:ser>
            </c15:filteredBarSeries>
          </c:ext>
        </c:extLst>
      </c:barChart>
      <c:catAx>
        <c:axId val="129641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6431152"/>
        <c:crosses val="autoZero"/>
        <c:auto val="1"/>
        <c:lblAlgn val="ctr"/>
        <c:lblOffset val="100"/>
        <c:noMultiLvlLbl val="0"/>
      </c:catAx>
      <c:valAx>
        <c:axId val="1296431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6418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>
                <a:solidFill>
                  <a:schemeClr val="tx1">
                    <a:lumMod val="95000"/>
                    <a:lumOff val="5000"/>
                  </a:schemeClr>
                </a:solidFill>
              </a:rPr>
              <a:t>Relative Weight of Voters by States in the Presidential Election</a:t>
            </a:r>
          </a:p>
        </c:rich>
      </c:tx>
      <c:layout>
        <c:manualLayout>
          <c:xMode val="edge"/>
          <c:yMode val="edge"/>
          <c:x val="0.12196939507279927"/>
          <c:y val="2.02981186281188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Sheet1!$D$105:$D$131</c:f>
              <c:strCache>
                <c:ptCount val="27"/>
                <c:pt idx="0">
                  <c:v>California</c:v>
                </c:pt>
                <c:pt idx="1">
                  <c:v>Texas</c:v>
                </c:pt>
                <c:pt idx="2">
                  <c:v>Florida</c:v>
                </c:pt>
                <c:pt idx="3">
                  <c:v>New York</c:v>
                </c:pt>
                <c:pt idx="4">
                  <c:v>New Jersey</c:v>
                </c:pt>
                <c:pt idx="5">
                  <c:v>Virginia</c:v>
                </c:pt>
                <c:pt idx="6">
                  <c:v>Missouri</c:v>
                </c:pt>
                <c:pt idx="7">
                  <c:v>Colorado</c:v>
                </c:pt>
                <c:pt idx="8">
                  <c:v>Wisconsin</c:v>
                </c:pt>
                <c:pt idx="9">
                  <c:v>Minnesota</c:v>
                </c:pt>
                <c:pt idx="10">
                  <c:v>South Carolina</c:v>
                </c:pt>
                <c:pt idx="11">
                  <c:v>Alabama</c:v>
                </c:pt>
                <c:pt idx="12">
                  <c:v>Kansas</c:v>
                </c:pt>
                <c:pt idx="13">
                  <c:v>New Mexico</c:v>
                </c:pt>
                <c:pt idx="14">
                  <c:v>Nebraska</c:v>
                </c:pt>
                <c:pt idx="15">
                  <c:v>Idaho</c:v>
                </c:pt>
                <c:pt idx="16">
                  <c:v>West Virginia</c:v>
                </c:pt>
                <c:pt idx="17">
                  <c:v>Maine</c:v>
                </c:pt>
                <c:pt idx="18">
                  <c:v>Rhode Island</c:v>
                </c:pt>
                <c:pt idx="19">
                  <c:v>Montana</c:v>
                </c:pt>
                <c:pt idx="20">
                  <c:v>Delaware</c:v>
                </c:pt>
                <c:pt idx="21">
                  <c:v>North Dakota</c:v>
                </c:pt>
                <c:pt idx="22">
                  <c:v>Alaska</c:v>
                </c:pt>
                <c:pt idx="23">
                  <c:v>Vermont</c:v>
                </c:pt>
                <c:pt idx="24">
                  <c:v>Wyoming</c:v>
                </c:pt>
                <c:pt idx="25">
                  <c:v>District of Col</c:v>
                </c:pt>
                <c:pt idx="26">
                  <c:v>Average</c:v>
                </c:pt>
              </c:strCache>
            </c:strRef>
          </c:cat>
          <c:val>
            <c:numRef>
              <c:f>Sheet1!$E$105:$E$131</c:f>
              <c:numCache>
                <c:formatCode>0.0000</c:formatCode>
                <c:ptCount val="27"/>
                <c:pt idx="0">
                  <c:v>1.363171886912371</c:v>
                </c:pt>
                <c:pt idx="1">
                  <c:v>1.3454282398862225</c:v>
                </c:pt>
                <c:pt idx="2">
                  <c:v>1.3670803497374318</c:v>
                </c:pt>
                <c:pt idx="3">
                  <c:v>1.4507786303002059</c:v>
                </c:pt>
                <c:pt idx="4">
                  <c:v>1.5775501097524147</c:v>
                </c:pt>
                <c:pt idx="5">
                  <c:v>1.5109277852065062</c:v>
                </c:pt>
                <c:pt idx="6">
                  <c:v>1.6209982820660207</c:v>
                </c:pt>
                <c:pt idx="7">
                  <c:v>1.6967460144284494</c:v>
                </c:pt>
                <c:pt idx="8">
                  <c:v>1.708674427465916</c:v>
                </c:pt>
                <c:pt idx="9">
                  <c:v>1.7524189514997024</c:v>
                </c:pt>
                <c:pt idx="10">
                  <c:v>1.7052462849314967</c:v>
                </c:pt>
                <c:pt idx="11">
                  <c:v>1.8240064788710131</c:v>
                </c:pt>
                <c:pt idx="12">
                  <c:v>2.0567498416302623</c:v>
                </c:pt>
                <c:pt idx="13">
                  <c:v>2.3752912700919953</c:v>
                </c:pt>
                <c:pt idx="14">
                  <c:v>2.5614806587718415</c:v>
                </c:pt>
                <c:pt idx="15">
                  <c:v>2.1503954308397888</c:v>
                </c:pt>
                <c:pt idx="16">
                  <c:v>2.2626238857284431</c:v>
                </c:pt>
                <c:pt idx="17">
                  <c:v>2.9530712679454449</c:v>
                </c:pt>
                <c:pt idx="18">
                  <c:v>3.7682205238014941</c:v>
                </c:pt>
                <c:pt idx="19">
                  <c:v>3.6866223534659781</c:v>
                </c:pt>
                <c:pt idx="20">
                  <c:v>3.0292810304402358</c:v>
                </c:pt>
                <c:pt idx="21">
                  <c:v>3.895972343790989</c:v>
                </c:pt>
                <c:pt idx="22">
                  <c:v>4.1416042089743046</c:v>
                </c:pt>
                <c:pt idx="23">
                  <c:v>4.8134700144885443</c:v>
                </c:pt>
                <c:pt idx="24">
                  <c:v>5.1628447274448224</c:v>
                </c:pt>
                <c:pt idx="25">
                  <c:v>4.1799204979121294</c:v>
                </c:pt>
                <c:pt idx="26">
                  <c:v>2.1243643980360707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06-4824-A550-8E2C31251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96425712"/>
        <c:axId val="1296432240"/>
      </c:barChart>
      <c:catAx>
        <c:axId val="1296425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6432240"/>
        <c:crosses val="autoZero"/>
        <c:auto val="1"/>
        <c:lblAlgn val="ctr"/>
        <c:lblOffset val="100"/>
        <c:noMultiLvlLbl val="0"/>
      </c:catAx>
      <c:valAx>
        <c:axId val="1296432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6425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Sample of States' Populations per House member (2020 Census)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10565242114458277"/>
          <c:y val="7.9596055444952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24"/>
              <c:pt idx="0">
                <c:v>4 Member States Utah</c:v>
              </c:pt>
              <c:pt idx="1">
                <c:v>4 Member States Iowa</c:v>
              </c:pt>
              <c:pt idx="2">
                <c:v>4 Member States Nevada</c:v>
              </c:pt>
              <c:pt idx="3">
                <c:v>4 Member States Arkansas</c:v>
              </c:pt>
              <c:pt idx="4">
                <c:v>4 Member States Mississippi</c:v>
              </c:pt>
              <c:pt idx="5">
                <c:v>4 Member States Kansas</c:v>
              </c:pt>
              <c:pt idx="7">
                <c:v>3 Member States New Mexico</c:v>
              </c:pt>
              <c:pt idx="8">
                <c:v>3 Member States Nebraska</c:v>
              </c:pt>
              <c:pt idx="10">
                <c:v>2 Member States Idaho</c:v>
              </c:pt>
              <c:pt idx="11">
                <c:v>2 Member States West Virginia</c:v>
              </c:pt>
              <c:pt idx="12">
                <c:v>2 Member States Hawaii</c:v>
              </c:pt>
              <c:pt idx="13">
                <c:v>2 Member States New Hampshire</c:v>
              </c:pt>
              <c:pt idx="14">
                <c:v>2 Member States Maine</c:v>
              </c:pt>
              <c:pt idx="15">
                <c:v>2 Member States Rhode Island</c:v>
              </c:pt>
              <c:pt idx="16">
                <c:v>2 Member States Montana</c:v>
              </c:pt>
              <c:pt idx="18">
                <c:v>1 Member States Delaware</c:v>
              </c:pt>
              <c:pt idx="19">
                <c:v>1 Member States South Dakota</c:v>
              </c:pt>
              <c:pt idx="20">
                <c:v>1 Member States North Dakota</c:v>
              </c:pt>
              <c:pt idx="21">
                <c:v>1 Member States Alaska</c:v>
              </c:pt>
              <c:pt idx="22">
                <c:v>1 Member States Vermont</c:v>
              </c:pt>
              <c:pt idx="23">
                <c:v>1 Member States Wyoming</c:v>
              </c:pt>
            </c:strLit>
          </c:cat>
          <c:val>
            <c:numLit>
              <c:formatCode>General</c:formatCode>
              <c:ptCount val="24"/>
              <c:pt idx="0">
                <c:v>817904</c:v>
              </c:pt>
              <c:pt idx="1">
                <c:v>797592.25</c:v>
              </c:pt>
              <c:pt idx="2">
                <c:v>776153.5</c:v>
              </c:pt>
              <c:pt idx="3">
                <c:v>752881</c:v>
              </c:pt>
              <c:pt idx="4">
                <c:v>740319.75</c:v>
              </c:pt>
              <c:pt idx="5">
                <c:v>734470</c:v>
              </c:pt>
              <c:pt idx="7">
                <c:v>705840.66666666663</c:v>
              </c:pt>
              <c:pt idx="8">
                <c:v>653834.66666666663</c:v>
              </c:pt>
              <c:pt idx="10">
                <c:v>919553</c:v>
              </c:pt>
              <c:pt idx="11">
                <c:v>896858</c:v>
              </c:pt>
              <c:pt idx="12">
                <c:v>727635.5</c:v>
              </c:pt>
              <c:pt idx="13">
                <c:v>688764.5</c:v>
              </c:pt>
              <c:pt idx="14">
                <c:v>681179.5</c:v>
              </c:pt>
              <c:pt idx="15">
                <c:v>548689.5</c:v>
              </c:pt>
              <c:pt idx="16">
                <c:v>542112.5</c:v>
              </c:pt>
              <c:pt idx="18">
                <c:v>989948</c:v>
              </c:pt>
              <c:pt idx="19">
                <c:v>886667</c:v>
              </c:pt>
              <c:pt idx="20">
                <c:v>779094</c:v>
              </c:pt>
              <c:pt idx="21">
                <c:v>733391</c:v>
              </c:pt>
              <c:pt idx="22">
                <c:v>643077</c:v>
              </c:pt>
              <c:pt idx="23">
                <c:v>576851</c:v>
              </c:pt>
            </c:numLit>
          </c:val>
          <c:extLst>
            <c:ext xmlns:c16="http://schemas.microsoft.com/office/drawing/2014/chart" uri="{C3380CC4-5D6E-409C-BE32-E72D297353CC}">
              <c16:uniqueId val="{00000000-DC7E-4B09-B929-48FD14E70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7046223"/>
        <c:axId val="1897049551"/>
      </c:barChart>
      <c:catAx>
        <c:axId val="1897046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049551"/>
        <c:crosses val="autoZero"/>
        <c:auto val="1"/>
        <c:lblAlgn val="ctr"/>
        <c:lblOffset val="100"/>
        <c:noMultiLvlLbl val="0"/>
      </c:catAx>
      <c:valAx>
        <c:axId val="1897049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046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614364</xdr:colOff>
      <xdr:row>77</xdr:row>
      <xdr:rowOff>119062</xdr:rowOff>
    </xdr:from>
    <xdr:to>
      <xdr:col>11</xdr:col>
      <xdr:colOff>309562</xdr:colOff>
      <xdr:row>102</xdr:row>
      <xdr:rowOff>107158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345282</xdr:colOff>
      <xdr:row>81</xdr:row>
      <xdr:rowOff>11906</xdr:rowOff>
    </xdr:from>
    <xdr:to>
      <xdr:col>10</xdr:col>
      <xdr:colOff>881063</xdr:colOff>
      <xdr:row>82</xdr:row>
      <xdr:rowOff>130970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583907" y="15251906"/>
          <a:ext cx="4738687" cy="3095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4 members</a:t>
          </a:r>
          <a:r>
            <a:rPr lang="en-US" sz="1400" baseline="0"/>
            <a:t>                   3          2                                          1 member</a:t>
          </a:r>
          <a:endParaRPr lang="en-US" sz="1400"/>
        </a:p>
      </xdr:txBody>
    </xdr:sp>
    <xdr:clientData/>
  </xdr:twoCellAnchor>
  <xdr:twoCellAnchor>
    <xdr:from>
      <xdr:col>6</xdr:col>
      <xdr:colOff>800099</xdr:colOff>
      <xdr:row>186</xdr:row>
      <xdr:rowOff>76200</xdr:rowOff>
    </xdr:from>
    <xdr:to>
      <xdr:col>18</xdr:col>
      <xdr:colOff>142874</xdr:colOff>
      <xdr:row>210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119061</xdr:colOff>
      <xdr:row>103</xdr:row>
      <xdr:rowOff>80960</xdr:rowOff>
    </xdr:from>
    <xdr:to>
      <xdr:col>16</xdr:col>
      <xdr:colOff>0</xdr:colOff>
      <xdr:row>129</xdr:row>
      <xdr:rowOff>133350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134</xdr:row>
      <xdr:rowOff>0</xdr:rowOff>
    </xdr:from>
    <xdr:to>
      <xdr:col>16</xdr:col>
      <xdr:colOff>78365</xdr:colOff>
      <xdr:row>167</xdr:row>
      <xdr:rowOff>108239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DC75DD0-4B6F-4CFF-B208-F98D19D530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0.00451</cdr:x>
      <cdr:y>0.33852</cdr:y>
    </cdr:from>
    <cdr:to>
      <cdr:x>0.07898</cdr:x>
      <cdr:y>0.37644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974F564-F657-3A3B-3DF5-C3577B772AA0}"/>
            </a:ext>
          </a:extLst>
        </cdr:cNvPr>
        <cdr:cNvSpPr txBox="1"/>
      </cdr:nvSpPr>
      <cdr:spPr>
        <a:xfrm xmlns:a="http://schemas.openxmlformats.org/drawingml/2006/main">
          <a:off x="34636" y="2164773"/>
          <a:ext cx="571500" cy="242455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/>
            <a:t>Average</a:t>
          </a:r>
        </a:p>
      </cdr:txBody>
    </cdr:sp>
  </cdr:relSizeAnchor>
  <cdr:relSizeAnchor xmlns:cdr="http://schemas.openxmlformats.org/drawingml/2006/chartDrawing">
    <cdr:from>
      <cdr:x>0.07108</cdr:x>
      <cdr:y>0.35342</cdr:y>
    </cdr:from>
    <cdr:to>
      <cdr:x>0.98274</cdr:x>
      <cdr:y>0.35748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240FFE0E-7947-42B6-68C5-901E0F4EF4BE}"/>
            </a:ext>
          </a:extLst>
        </cdr:cNvPr>
        <cdr:cNvCxnSpPr/>
      </cdr:nvCxnSpPr>
      <cdr:spPr>
        <a:xfrm xmlns:a="http://schemas.openxmlformats.org/drawingml/2006/main" flipV="1">
          <a:off x="545522" y="2260023"/>
          <a:ext cx="6996545" cy="25977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0.15345</cdr:x>
      <cdr:y>0.00271</cdr:y>
    </cdr:from>
    <cdr:to>
      <cdr:x>0.85524</cdr:x>
      <cdr:y>0.06229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81DD159E-A858-7185-7CC6-FB1F98340421}"/>
            </a:ext>
          </a:extLst>
        </cdr:cNvPr>
        <cdr:cNvSpPr txBox="1"/>
      </cdr:nvSpPr>
      <cdr:spPr>
        <a:xfrm xmlns:a="http://schemas.openxmlformats.org/drawingml/2006/main">
          <a:off x="1177634" y="17318"/>
          <a:ext cx="5385955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800" b="1">
              <a:latin typeface="Times New Roman" panose="02020603050405020304" pitchFamily="18" charset="0"/>
              <a:cs typeface="Times New Roman" panose="02020603050405020304" pitchFamily="18" charset="0"/>
            </a:rPr>
            <a:t>Figure 2.17 </a:t>
          </a:r>
          <a:r>
            <a:rPr lang="en-US" sz="1800">
              <a:latin typeface="Times New Roman" panose="02020603050405020304" pitchFamily="18" charset="0"/>
              <a:cs typeface="Times New Roman" panose="02020603050405020304" pitchFamily="18" charset="0"/>
            </a:rPr>
            <a:t>House Delegation</a:t>
          </a:r>
          <a:r>
            <a:rPr lang="en-US" sz="1800" baseline="0">
              <a:latin typeface="Times New Roman" panose="02020603050405020304" pitchFamily="18" charset="0"/>
              <a:cs typeface="Times New Roman" panose="02020603050405020304" pitchFamily="18" charset="0"/>
            </a:rPr>
            <a:t> Steps in Voter Weight</a:t>
          </a:r>
          <a:endParaRPr lang="en-US" sz="18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211"/>
  <sheetViews>
    <sheetView tabSelected="1" topLeftCell="C136" zoomScale="80" zoomScaleNormal="80" workbookViewId="0">
      <selection activeCell="C161" sqref="C161"/>
    </sheetView>
  </sheetViews>
  <sheetFormatPr defaultRowHeight="15" x14ac:dyDescent="0.25"/>
  <cols>
    <col min="2" max="2" width="16.28515625" customWidth="1"/>
    <col min="3" max="3" width="16.5703125" customWidth="1"/>
    <col min="4" max="4" width="14.140625" customWidth="1"/>
    <col min="5" max="5" width="13.140625" customWidth="1"/>
    <col min="6" max="6" width="13.28515625" customWidth="1"/>
    <col min="7" max="7" width="12" customWidth="1"/>
    <col min="8" max="8" width="18.140625" customWidth="1"/>
    <col min="9" max="9" width="13.28515625" customWidth="1"/>
    <col min="10" max="10" width="12.5703125" customWidth="1"/>
    <col min="11" max="11" width="15" customWidth="1"/>
    <col min="12" max="12" width="13.140625" customWidth="1"/>
    <col min="13" max="13" width="12.42578125" customWidth="1"/>
    <col min="14" max="14" width="16.140625" style="4" customWidth="1"/>
    <col min="15" max="15" width="14.5703125" style="4" customWidth="1"/>
    <col min="16" max="16" width="16.85546875" customWidth="1"/>
    <col min="17" max="17" width="12.7109375" customWidth="1"/>
    <col min="18" max="18" width="9" customWidth="1"/>
  </cols>
  <sheetData>
    <row r="2" spans="1:20" x14ac:dyDescent="0.25">
      <c r="B2" t="s">
        <v>111</v>
      </c>
    </row>
    <row r="3" spans="1:20" x14ac:dyDescent="0.25">
      <c r="B3" t="s">
        <v>108</v>
      </c>
    </row>
    <row r="4" spans="1:20" x14ac:dyDescent="0.25">
      <c r="B4" t="s">
        <v>109</v>
      </c>
    </row>
    <row r="5" spans="1:20" x14ac:dyDescent="0.25">
      <c r="B5" t="s">
        <v>110</v>
      </c>
    </row>
    <row r="7" spans="1:20" x14ac:dyDescent="0.25">
      <c r="A7" s="16" t="s">
        <v>94</v>
      </c>
      <c r="C7">
        <v>1990</v>
      </c>
      <c r="D7">
        <v>2000</v>
      </c>
      <c r="E7">
        <v>2010</v>
      </c>
      <c r="F7">
        <v>2020</v>
      </c>
      <c r="G7" t="s">
        <v>55</v>
      </c>
      <c r="H7" t="s">
        <v>76</v>
      </c>
      <c r="I7" t="s">
        <v>72</v>
      </c>
      <c r="J7" t="s">
        <v>73</v>
      </c>
      <c r="K7" t="s">
        <v>71</v>
      </c>
      <c r="L7" s="8" t="s">
        <v>58</v>
      </c>
      <c r="M7" s="8"/>
      <c r="N7" t="s">
        <v>56</v>
      </c>
      <c r="O7"/>
      <c r="P7" s="9" t="s">
        <v>93</v>
      </c>
      <c r="Q7" s="4" t="s">
        <v>92</v>
      </c>
      <c r="R7" t="s">
        <v>62</v>
      </c>
      <c r="S7" t="s">
        <v>63</v>
      </c>
    </row>
    <row r="8" spans="1:20" x14ac:dyDescent="0.25">
      <c r="A8" s="16" t="s">
        <v>100</v>
      </c>
      <c r="B8" t="s">
        <v>4</v>
      </c>
      <c r="C8" s="2">
        <v>248790925</v>
      </c>
      <c r="D8" s="2">
        <v>281424600</v>
      </c>
      <c r="E8" s="2">
        <v>308745538</v>
      </c>
      <c r="F8" s="2">
        <v>331449281</v>
      </c>
      <c r="G8" s="3">
        <v>7.3999999999999996E-2</v>
      </c>
      <c r="H8" s="2">
        <v>435</v>
      </c>
      <c r="I8" s="2">
        <v>435</v>
      </c>
      <c r="J8" s="10">
        <f>(F8)/(J$69)</f>
        <v>5000</v>
      </c>
      <c r="K8" s="2"/>
      <c r="L8" s="12">
        <v>333791863</v>
      </c>
      <c r="M8" s="12" t="s">
        <v>78</v>
      </c>
      <c r="N8" s="9">
        <v>435</v>
      </c>
      <c r="O8" s="4">
        <v>2022</v>
      </c>
      <c r="P8" s="10">
        <f>(F8)/N8</f>
        <v>761952.37011494255</v>
      </c>
      <c r="Q8" s="5"/>
      <c r="R8" s="5"/>
      <c r="T8" s="24" t="s">
        <v>101</v>
      </c>
    </row>
    <row r="9" spans="1:20" x14ac:dyDescent="0.25">
      <c r="A9" s="11">
        <v>1</v>
      </c>
      <c r="B9" s="13" t="s">
        <v>8</v>
      </c>
      <c r="C9" s="2">
        <v>29811427</v>
      </c>
      <c r="D9" s="2">
        <v>33871653</v>
      </c>
      <c r="E9" s="2">
        <v>37253956</v>
      </c>
      <c r="F9" s="2">
        <v>39538223</v>
      </c>
      <c r="G9" s="3">
        <v>6.0999999999999999E-2</v>
      </c>
      <c r="H9">
        <v>53</v>
      </c>
      <c r="I9">
        <v>52</v>
      </c>
      <c r="J9" s="10">
        <f t="shared" ref="J9:J59" si="0">(F9)/(J$69)</f>
        <v>596.44454319995953</v>
      </c>
      <c r="K9" s="19">
        <f t="shared" ref="K9:K40" si="1">(J9)/(I9)</f>
        <v>11.47008736922999</v>
      </c>
      <c r="L9" s="1">
        <v>39613493</v>
      </c>
      <c r="M9" s="17">
        <f>(F9)/331449281</f>
        <v>0.11928890863999189</v>
      </c>
      <c r="N9" s="4" t="s">
        <v>8</v>
      </c>
      <c r="O9" s="20">
        <f>(L9)/(I9)</f>
        <v>761797.94230769225</v>
      </c>
      <c r="P9" s="23">
        <f>(F9)/761952.37</f>
        <v>51.890675266224321</v>
      </c>
      <c r="Q9">
        <f t="shared" ref="Q9:Q40" si="2">I9</f>
        <v>52</v>
      </c>
      <c r="R9" s="13">
        <f>SUM(Q9+2)</f>
        <v>54</v>
      </c>
      <c r="S9">
        <f>(F9)/R9</f>
        <v>732189.31481481483</v>
      </c>
    </row>
    <row r="10" spans="1:20" x14ac:dyDescent="0.25">
      <c r="A10" s="11">
        <v>2</v>
      </c>
      <c r="B10" t="s">
        <v>45</v>
      </c>
      <c r="C10" s="2">
        <v>16986335</v>
      </c>
      <c r="D10" s="2">
        <v>20851028</v>
      </c>
      <c r="E10" s="2">
        <v>25145561</v>
      </c>
      <c r="F10" s="2">
        <v>29145505</v>
      </c>
      <c r="G10" s="3">
        <v>0.159</v>
      </c>
      <c r="H10">
        <v>36</v>
      </c>
      <c r="I10">
        <v>38</v>
      </c>
      <c r="J10" s="10">
        <f t="shared" si="0"/>
        <v>439.66764556052851</v>
      </c>
      <c r="K10" s="19">
        <f t="shared" si="1"/>
        <v>11.570201198961277</v>
      </c>
      <c r="L10" s="1">
        <v>29730311</v>
      </c>
      <c r="M10" s="17">
        <f t="shared" ref="M10:M60" si="3">(F10)/331449281</f>
        <v>8.7933529112105696E-2</v>
      </c>
      <c r="N10" s="4" t="s">
        <v>45</v>
      </c>
      <c r="O10" s="20">
        <f t="shared" ref="O10:O58" si="4">(L10)/(I10)</f>
        <v>782376.60526315786</v>
      </c>
      <c r="P10" s="23">
        <f t="shared" ref="P10:P60" si="5">(F10)/761952.37</f>
        <v>38.251085169536253</v>
      </c>
      <c r="Q10">
        <f t="shared" si="2"/>
        <v>38</v>
      </c>
      <c r="R10">
        <f t="shared" ref="R10:R58" si="6">SUM(Q10+2)</f>
        <v>40</v>
      </c>
      <c r="S10">
        <f t="shared" ref="S10:S41" si="7">(F10)/(R10)</f>
        <v>728637.625</v>
      </c>
    </row>
    <row r="11" spans="1:20" x14ac:dyDescent="0.25">
      <c r="A11" s="11">
        <v>3</v>
      </c>
      <c r="B11" t="s">
        <v>13</v>
      </c>
      <c r="C11" s="2">
        <v>12938071</v>
      </c>
      <c r="D11" s="2">
        <v>15982571</v>
      </c>
      <c r="E11" s="2">
        <v>18801310</v>
      </c>
      <c r="F11" s="2">
        <v>21538187</v>
      </c>
      <c r="G11" s="3">
        <v>0.14599999999999999</v>
      </c>
      <c r="H11">
        <v>28</v>
      </c>
      <c r="I11">
        <v>28</v>
      </c>
      <c r="J11" s="10">
        <f t="shared" si="0"/>
        <v>324.90924305248382</v>
      </c>
      <c r="K11" s="19">
        <f t="shared" si="1"/>
        <v>11.603901537588708</v>
      </c>
      <c r="L11" s="1">
        <v>21944577</v>
      </c>
      <c r="M11" s="17">
        <f t="shared" si="3"/>
        <v>6.4981848610496759E-2</v>
      </c>
      <c r="N11" s="4" t="s">
        <v>13</v>
      </c>
      <c r="O11" s="20">
        <f t="shared" si="4"/>
        <v>783734.89285714284</v>
      </c>
      <c r="P11" s="23">
        <f t="shared" si="5"/>
        <v>28.267104149830256</v>
      </c>
      <c r="Q11">
        <f t="shared" si="2"/>
        <v>28</v>
      </c>
      <c r="R11">
        <f t="shared" si="6"/>
        <v>30</v>
      </c>
      <c r="S11">
        <f t="shared" si="7"/>
        <v>717939.56666666665</v>
      </c>
    </row>
    <row r="12" spans="1:20" x14ac:dyDescent="0.25">
      <c r="A12" s="11">
        <v>4</v>
      </c>
      <c r="B12" s="13" t="s">
        <v>34</v>
      </c>
      <c r="C12" s="2">
        <v>17990778</v>
      </c>
      <c r="D12" s="2">
        <v>18977026</v>
      </c>
      <c r="E12" s="2">
        <v>19378102</v>
      </c>
      <c r="F12" s="2">
        <v>20201249</v>
      </c>
      <c r="G12" s="3">
        <v>4.2000000000000003E-2</v>
      </c>
      <c r="H12">
        <v>27</v>
      </c>
      <c r="I12">
        <v>26</v>
      </c>
      <c r="J12" s="10">
        <f t="shared" si="0"/>
        <v>304.74117999368963</v>
      </c>
      <c r="K12" s="19">
        <f t="shared" si="1"/>
        <v>11.720814615141908</v>
      </c>
      <c r="L12" s="1">
        <v>19299981</v>
      </c>
      <c r="M12" s="17">
        <f t="shared" si="3"/>
        <v>6.0948235998737915E-2</v>
      </c>
      <c r="N12" s="4" t="s">
        <v>34</v>
      </c>
      <c r="O12" s="20">
        <f t="shared" si="4"/>
        <v>742306.9615384615</v>
      </c>
      <c r="P12" s="23">
        <f t="shared" si="5"/>
        <v>26.512482663450474</v>
      </c>
      <c r="Q12">
        <f t="shared" si="2"/>
        <v>26</v>
      </c>
      <c r="R12" s="13">
        <f t="shared" si="6"/>
        <v>28</v>
      </c>
      <c r="S12">
        <f t="shared" si="7"/>
        <v>721473.17857142852</v>
      </c>
    </row>
    <row r="13" spans="1:20" x14ac:dyDescent="0.25">
      <c r="A13" s="11">
        <v>5</v>
      </c>
      <c r="B13" s="13" t="s">
        <v>40</v>
      </c>
      <c r="C13" s="2">
        <v>11882842</v>
      </c>
      <c r="D13" s="2">
        <v>12280548</v>
      </c>
      <c r="E13" s="2">
        <v>12702379</v>
      </c>
      <c r="F13" s="2">
        <v>13002700</v>
      </c>
      <c r="G13" s="3">
        <v>2.4E-2</v>
      </c>
      <c r="H13">
        <v>18</v>
      </c>
      <c r="I13">
        <v>17</v>
      </c>
      <c r="J13" s="10">
        <f t="shared" si="0"/>
        <v>196.14916588097836</v>
      </c>
      <c r="K13" s="19">
        <f t="shared" si="1"/>
        <v>11.538186228292844</v>
      </c>
      <c r="L13" s="1">
        <v>12804123</v>
      </c>
      <c r="M13" s="17">
        <f t="shared" si="3"/>
        <v>3.9229833176195668E-2</v>
      </c>
      <c r="N13" s="4" t="s">
        <v>40</v>
      </c>
      <c r="O13" s="20">
        <f t="shared" si="4"/>
        <v>753183.70588235289</v>
      </c>
      <c r="P13" s="23">
        <f t="shared" si="5"/>
        <v>17.064977434219411</v>
      </c>
      <c r="Q13">
        <f t="shared" si="2"/>
        <v>17</v>
      </c>
      <c r="R13" s="13">
        <f t="shared" si="6"/>
        <v>19</v>
      </c>
      <c r="S13">
        <f t="shared" si="7"/>
        <v>684352.63157894742</v>
      </c>
    </row>
    <row r="14" spans="1:20" x14ac:dyDescent="0.25">
      <c r="A14" s="11">
        <v>6</v>
      </c>
      <c r="B14" s="13" t="s">
        <v>17</v>
      </c>
      <c r="C14" s="2">
        <v>11430602</v>
      </c>
      <c r="D14" s="2">
        <v>12419927</v>
      </c>
      <c r="E14" s="2">
        <v>12830632</v>
      </c>
      <c r="F14" s="2">
        <v>12812508</v>
      </c>
      <c r="G14" s="3">
        <v>-1E-3</v>
      </c>
      <c r="H14">
        <v>18</v>
      </c>
      <c r="I14">
        <v>17</v>
      </c>
      <c r="J14" s="10">
        <f t="shared" si="0"/>
        <v>193.28006929663547</v>
      </c>
      <c r="K14" s="19">
        <f t="shared" si="1"/>
        <v>11.369415840978558</v>
      </c>
      <c r="L14" s="1">
        <v>12569321</v>
      </c>
      <c r="M14" s="17">
        <f t="shared" si="3"/>
        <v>3.8656013859327092E-2</v>
      </c>
      <c r="N14" s="4" t="s">
        <v>17</v>
      </c>
      <c r="O14" s="20">
        <f t="shared" si="4"/>
        <v>739371.82352941181</v>
      </c>
      <c r="P14" s="23">
        <f t="shared" si="5"/>
        <v>16.815366031343927</v>
      </c>
      <c r="Q14">
        <f t="shared" si="2"/>
        <v>17</v>
      </c>
      <c r="R14" s="13">
        <f t="shared" si="6"/>
        <v>19</v>
      </c>
      <c r="S14">
        <f t="shared" si="7"/>
        <v>674342.52631578944</v>
      </c>
    </row>
    <row r="15" spans="1:20" x14ac:dyDescent="0.25">
      <c r="A15" s="11">
        <v>7</v>
      </c>
      <c r="B15" t="s">
        <v>37</v>
      </c>
      <c r="C15" s="2">
        <v>10847115</v>
      </c>
      <c r="D15" s="2">
        <v>11353336</v>
      </c>
      <c r="E15" s="2">
        <v>11536504</v>
      </c>
      <c r="F15" s="2">
        <v>11799448</v>
      </c>
      <c r="G15" s="3">
        <v>2.3E-2</v>
      </c>
      <c r="H15">
        <v>16</v>
      </c>
      <c r="I15">
        <v>15</v>
      </c>
      <c r="J15" s="10">
        <f t="shared" si="0"/>
        <v>177.99779146300216</v>
      </c>
      <c r="K15" s="19">
        <f t="shared" si="1"/>
        <v>11.866519430866811</v>
      </c>
      <c r="L15" s="1">
        <v>11714618</v>
      </c>
      <c r="M15" s="17">
        <f t="shared" si="3"/>
        <v>3.5599558292600426E-2</v>
      </c>
      <c r="N15" s="4" t="s">
        <v>37</v>
      </c>
      <c r="O15" s="20">
        <f t="shared" si="4"/>
        <v>780974.53333333333</v>
      </c>
      <c r="P15" s="23">
        <f t="shared" si="5"/>
        <v>15.485807859617262</v>
      </c>
      <c r="Q15">
        <f t="shared" si="2"/>
        <v>15</v>
      </c>
      <c r="R15">
        <f t="shared" si="6"/>
        <v>17</v>
      </c>
      <c r="S15">
        <f t="shared" si="7"/>
        <v>694085.17647058819</v>
      </c>
    </row>
    <row r="16" spans="1:20" x14ac:dyDescent="0.25">
      <c r="A16" s="11">
        <v>8</v>
      </c>
      <c r="B16" t="s">
        <v>14</v>
      </c>
      <c r="C16" s="2">
        <v>6478149</v>
      </c>
      <c r="D16" s="2">
        <v>8186653</v>
      </c>
      <c r="E16" s="2">
        <v>9687653</v>
      </c>
      <c r="F16" s="2">
        <v>10711908</v>
      </c>
      <c r="G16" s="3">
        <v>0.106</v>
      </c>
      <c r="H16">
        <v>14</v>
      </c>
      <c r="I16">
        <v>14</v>
      </c>
      <c r="J16" s="10">
        <f t="shared" si="0"/>
        <v>161.59196314563738</v>
      </c>
      <c r="K16" s="19">
        <f t="shared" si="1"/>
        <v>11.542283081831242</v>
      </c>
      <c r="L16" s="1">
        <v>10830007</v>
      </c>
      <c r="M16" s="17">
        <f t="shared" si="3"/>
        <v>3.2318392629127474E-2</v>
      </c>
      <c r="N16" s="4" t="s">
        <v>14</v>
      </c>
      <c r="O16" s="20">
        <f t="shared" si="4"/>
        <v>773571.92857142852</v>
      </c>
      <c r="P16" s="23">
        <f t="shared" si="5"/>
        <v>14.058500795791213</v>
      </c>
      <c r="Q16">
        <f t="shared" si="2"/>
        <v>14</v>
      </c>
      <c r="R16">
        <f t="shared" si="6"/>
        <v>16</v>
      </c>
      <c r="S16">
        <f t="shared" si="7"/>
        <v>669494.25</v>
      </c>
    </row>
    <row r="17" spans="1:20" x14ac:dyDescent="0.25">
      <c r="A17" s="11">
        <v>9</v>
      </c>
      <c r="B17" t="s">
        <v>35</v>
      </c>
      <c r="C17" s="2">
        <v>6632448</v>
      </c>
      <c r="D17" s="2">
        <v>8046346</v>
      </c>
      <c r="E17" s="2">
        <v>9535483</v>
      </c>
      <c r="F17" s="2">
        <v>10439388</v>
      </c>
      <c r="G17" s="3">
        <v>9.5000000000000001E-2</v>
      </c>
      <c r="H17">
        <v>13</v>
      </c>
      <c r="I17">
        <v>14</v>
      </c>
      <c r="J17" s="10">
        <f t="shared" si="0"/>
        <v>157.48092692347703</v>
      </c>
      <c r="K17" s="19">
        <f t="shared" si="1"/>
        <v>11.248637637391216</v>
      </c>
      <c r="L17" s="1">
        <v>10701022</v>
      </c>
      <c r="M17" s="17">
        <f t="shared" si="3"/>
        <v>3.1496185384695403E-2</v>
      </c>
      <c r="N17" s="4" t="s">
        <v>35</v>
      </c>
      <c r="O17" s="20">
        <f t="shared" si="4"/>
        <v>764358.71428571432</v>
      </c>
      <c r="P17" s="23">
        <f t="shared" si="5"/>
        <v>13.700840644409309</v>
      </c>
      <c r="Q17">
        <f t="shared" si="2"/>
        <v>14</v>
      </c>
      <c r="R17">
        <f t="shared" si="6"/>
        <v>16</v>
      </c>
      <c r="S17">
        <f t="shared" si="7"/>
        <v>652461.75</v>
      </c>
    </row>
    <row r="18" spans="1:20" x14ac:dyDescent="0.25">
      <c r="A18" s="11">
        <v>10</v>
      </c>
      <c r="B18" t="s">
        <v>25</v>
      </c>
      <c r="C18" s="2">
        <v>9295287</v>
      </c>
      <c r="D18" s="2">
        <v>9938823</v>
      </c>
      <c r="E18" s="2">
        <v>9883640</v>
      </c>
      <c r="F18" s="2">
        <v>10077331</v>
      </c>
      <c r="G18" s="3">
        <v>0.02</v>
      </c>
      <c r="H18">
        <v>14</v>
      </c>
      <c r="I18">
        <v>13</v>
      </c>
      <c r="J18" s="10">
        <f t="shared" si="0"/>
        <v>152.01920139328951</v>
      </c>
      <c r="K18" s="19">
        <f t="shared" si="1"/>
        <v>11.693784722560732</v>
      </c>
      <c r="L18" s="1">
        <v>9992427</v>
      </c>
      <c r="M18" s="17">
        <f t="shared" si="3"/>
        <v>3.0403840278657897E-2</v>
      </c>
      <c r="N18" s="4" t="s">
        <v>25</v>
      </c>
      <c r="O18" s="20">
        <f t="shared" si="4"/>
        <v>768648.23076923075</v>
      </c>
      <c r="P18" s="23">
        <f t="shared" si="5"/>
        <v>13.225670523211313</v>
      </c>
      <c r="Q18">
        <f t="shared" si="2"/>
        <v>13</v>
      </c>
      <c r="R18">
        <f t="shared" si="6"/>
        <v>15</v>
      </c>
      <c r="S18">
        <f t="shared" si="7"/>
        <v>671822.06666666665</v>
      </c>
    </row>
    <row r="19" spans="1:20" x14ac:dyDescent="0.25">
      <c r="A19" s="11">
        <v>11</v>
      </c>
      <c r="B19" s="13" t="s">
        <v>32</v>
      </c>
      <c r="C19" s="2">
        <v>7747750</v>
      </c>
      <c r="D19" s="2">
        <v>8414764</v>
      </c>
      <c r="E19" s="2">
        <v>8791894</v>
      </c>
      <c r="F19" s="2">
        <v>9288994</v>
      </c>
      <c r="G19" s="3">
        <v>5.7000000000000002E-2</v>
      </c>
      <c r="H19">
        <v>12</v>
      </c>
      <c r="I19">
        <v>12</v>
      </c>
      <c r="J19" s="10">
        <f t="shared" si="0"/>
        <v>140.12692940492457</v>
      </c>
      <c r="K19" s="19">
        <f t="shared" si="1"/>
        <v>11.677244117077047</v>
      </c>
      <c r="L19" s="1">
        <v>8874520</v>
      </c>
      <c r="M19" s="17">
        <f t="shared" si="3"/>
        <v>2.802538588098491E-2</v>
      </c>
      <c r="N19" s="4" t="s">
        <v>32</v>
      </c>
      <c r="O19" s="20">
        <f t="shared" si="4"/>
        <v>739543.33333333337</v>
      </c>
      <c r="P19" s="23">
        <f t="shared" si="5"/>
        <v>12.191042860067487</v>
      </c>
      <c r="Q19">
        <f t="shared" si="2"/>
        <v>12</v>
      </c>
      <c r="R19" s="13">
        <f t="shared" si="6"/>
        <v>14</v>
      </c>
      <c r="S19">
        <f t="shared" si="7"/>
        <v>663499.57142857148</v>
      </c>
      <c r="T19">
        <f>SUM(R9:R19)</f>
        <v>268</v>
      </c>
    </row>
    <row r="20" spans="1:20" x14ac:dyDescent="0.25">
      <c r="A20" s="11">
        <v>12</v>
      </c>
      <c r="B20" t="s">
        <v>48</v>
      </c>
      <c r="C20" s="2">
        <v>6189197</v>
      </c>
      <c r="D20" s="2">
        <v>7079057</v>
      </c>
      <c r="E20" s="2">
        <v>8001024</v>
      </c>
      <c r="F20" s="2">
        <v>8631393</v>
      </c>
      <c r="G20" s="3">
        <v>7.9000000000000001E-2</v>
      </c>
      <c r="H20">
        <v>11</v>
      </c>
      <c r="I20">
        <v>11</v>
      </c>
      <c r="J20" s="10">
        <f t="shared" si="0"/>
        <v>130.20684452774543</v>
      </c>
      <c r="K20" s="19">
        <f t="shared" si="1"/>
        <v>11.836985866158676</v>
      </c>
      <c r="L20" s="1">
        <v>8603985</v>
      </c>
      <c r="M20" s="17">
        <f t="shared" si="3"/>
        <v>2.6041368905549082E-2</v>
      </c>
      <c r="N20" s="4" t="s">
        <v>48</v>
      </c>
      <c r="O20" s="20">
        <f t="shared" si="4"/>
        <v>782180.45454545459</v>
      </c>
      <c r="P20" s="23">
        <f t="shared" si="5"/>
        <v>11.327995475622709</v>
      </c>
      <c r="Q20">
        <f t="shared" si="2"/>
        <v>11</v>
      </c>
      <c r="R20">
        <f t="shared" si="6"/>
        <v>13</v>
      </c>
      <c r="S20">
        <f t="shared" si="7"/>
        <v>663953.30769230775</v>
      </c>
      <c r="T20">
        <f>SUM(R9:R20)</f>
        <v>281</v>
      </c>
    </row>
    <row r="21" spans="1:20" x14ac:dyDescent="0.25">
      <c r="A21" s="11">
        <v>13</v>
      </c>
      <c r="B21" s="13" t="s">
        <v>49</v>
      </c>
      <c r="C21" s="2">
        <v>4866669</v>
      </c>
      <c r="D21" s="2">
        <v>5894281</v>
      </c>
      <c r="E21" s="2">
        <v>6724540</v>
      </c>
      <c r="F21" s="2">
        <v>7705281</v>
      </c>
      <c r="G21" s="3">
        <v>0.14599999999999999</v>
      </c>
      <c r="H21">
        <v>10</v>
      </c>
      <c r="I21">
        <v>10</v>
      </c>
      <c r="J21" s="10">
        <f t="shared" si="0"/>
        <v>116.23620025291291</v>
      </c>
      <c r="K21" s="19">
        <f t="shared" si="1"/>
        <v>11.623620025291292</v>
      </c>
      <c r="L21" s="1">
        <v>7796941</v>
      </c>
      <c r="M21" s="17">
        <f t="shared" si="3"/>
        <v>2.3247240050582582E-2</v>
      </c>
      <c r="N21" s="4" t="s">
        <v>49</v>
      </c>
      <c r="O21" s="20">
        <f t="shared" si="4"/>
        <v>779694.1</v>
      </c>
      <c r="P21" s="23">
        <f t="shared" si="5"/>
        <v>10.112549423528927</v>
      </c>
      <c r="Q21">
        <f t="shared" si="2"/>
        <v>10</v>
      </c>
      <c r="R21" s="13">
        <f t="shared" si="6"/>
        <v>12</v>
      </c>
      <c r="S21">
        <f t="shared" si="7"/>
        <v>642106.75</v>
      </c>
    </row>
    <row r="22" spans="1:20" x14ac:dyDescent="0.25">
      <c r="A22" s="11">
        <v>14</v>
      </c>
      <c r="B22" s="13" t="s">
        <v>6</v>
      </c>
      <c r="C22" s="2">
        <v>3665339</v>
      </c>
      <c r="D22" s="2">
        <v>5130247</v>
      </c>
      <c r="E22" s="2">
        <v>6392017</v>
      </c>
      <c r="F22" s="2">
        <v>7151502</v>
      </c>
      <c r="G22" s="3">
        <v>0.11899999999999999</v>
      </c>
      <c r="H22">
        <v>9</v>
      </c>
      <c r="I22">
        <v>9</v>
      </c>
      <c r="J22" s="10">
        <f t="shared" si="0"/>
        <v>107.88229768403089</v>
      </c>
      <c r="K22" s="19">
        <f t="shared" si="1"/>
        <v>11.986921964892321</v>
      </c>
      <c r="L22" s="1">
        <v>7520103</v>
      </c>
      <c r="M22" s="17">
        <f t="shared" si="3"/>
        <v>2.1576459536806175E-2</v>
      </c>
      <c r="N22" s="4" t="s">
        <v>6</v>
      </c>
      <c r="O22" s="20">
        <f t="shared" si="4"/>
        <v>835567</v>
      </c>
      <c r="P22" s="23">
        <f t="shared" si="5"/>
        <v>9.385759899926553</v>
      </c>
      <c r="Q22">
        <f t="shared" si="2"/>
        <v>9</v>
      </c>
      <c r="R22" s="13">
        <f t="shared" si="6"/>
        <v>11</v>
      </c>
      <c r="S22">
        <f t="shared" si="7"/>
        <v>650136.54545454541</v>
      </c>
    </row>
    <row r="23" spans="1:20" x14ac:dyDescent="0.25">
      <c r="A23" s="11">
        <v>15</v>
      </c>
      <c r="B23" s="13" t="s">
        <v>24</v>
      </c>
      <c r="C23" s="2">
        <v>6016425</v>
      </c>
      <c r="D23" s="2">
        <v>6349364</v>
      </c>
      <c r="E23" s="2">
        <v>6547629</v>
      </c>
      <c r="F23" s="2">
        <v>7029917</v>
      </c>
      <c r="G23" s="3">
        <v>7.3999999999999996E-2</v>
      </c>
      <c r="H23">
        <v>9</v>
      </c>
      <c r="I23">
        <v>9</v>
      </c>
      <c r="J23" s="10">
        <f t="shared" si="0"/>
        <v>106.04815582629067</v>
      </c>
      <c r="K23" s="19">
        <f t="shared" si="1"/>
        <v>11.783128425143408</v>
      </c>
      <c r="L23" s="1">
        <v>6912239</v>
      </c>
      <c r="M23" s="17">
        <f t="shared" si="3"/>
        <v>2.1209631165258133E-2</v>
      </c>
      <c r="N23" s="4" t="s">
        <v>24</v>
      </c>
      <c r="O23" s="20">
        <f t="shared" si="4"/>
        <v>768026.5555555555</v>
      </c>
      <c r="P23" s="23">
        <f t="shared" si="5"/>
        <v>9.2261895582790832</v>
      </c>
      <c r="Q23">
        <f t="shared" si="2"/>
        <v>9</v>
      </c>
      <c r="R23" s="13">
        <f t="shared" si="6"/>
        <v>11</v>
      </c>
      <c r="S23">
        <f t="shared" si="7"/>
        <v>639083.36363636365</v>
      </c>
    </row>
    <row r="24" spans="1:20" x14ac:dyDescent="0.25">
      <c r="A24" s="11">
        <v>16</v>
      </c>
      <c r="B24" t="s">
        <v>44</v>
      </c>
      <c r="C24" s="2">
        <v>4877203</v>
      </c>
      <c r="D24" s="2">
        <v>5689427</v>
      </c>
      <c r="E24" s="2">
        <v>6346105</v>
      </c>
      <c r="F24" s="2">
        <v>6910840</v>
      </c>
      <c r="G24" s="3">
        <v>8.8999999999999996E-2</v>
      </c>
      <c r="H24">
        <v>9</v>
      </c>
      <c r="I24">
        <v>9</v>
      </c>
      <c r="J24" s="10">
        <f t="shared" si="0"/>
        <v>104.25184781136998</v>
      </c>
      <c r="K24" s="19">
        <f t="shared" si="1"/>
        <v>11.583538645707776</v>
      </c>
      <c r="L24" s="1">
        <v>6944260</v>
      </c>
      <c r="M24" s="17">
        <f t="shared" si="3"/>
        <v>2.0850369562273995E-2</v>
      </c>
      <c r="N24" s="4" t="s">
        <v>44</v>
      </c>
      <c r="O24" s="20">
        <f t="shared" si="4"/>
        <v>771584.4444444445</v>
      </c>
      <c r="P24" s="23">
        <f t="shared" si="5"/>
        <v>9.0699107609574074</v>
      </c>
      <c r="Q24">
        <f t="shared" si="2"/>
        <v>9</v>
      </c>
      <c r="R24">
        <f t="shared" si="6"/>
        <v>11</v>
      </c>
      <c r="S24">
        <f t="shared" si="7"/>
        <v>628258.18181818177</v>
      </c>
    </row>
    <row r="25" spans="1:20" x14ac:dyDescent="0.25">
      <c r="A25" s="11">
        <v>17</v>
      </c>
      <c r="B25" t="s">
        <v>18</v>
      </c>
      <c r="C25" s="2">
        <v>5544156</v>
      </c>
      <c r="D25" s="2">
        <v>6080827</v>
      </c>
      <c r="E25" s="2">
        <v>6483802</v>
      </c>
      <c r="F25" s="2">
        <v>6785528</v>
      </c>
      <c r="G25" s="3">
        <v>4.7E-2</v>
      </c>
      <c r="H25">
        <v>9</v>
      </c>
      <c r="I25">
        <v>9</v>
      </c>
      <c r="J25" s="10">
        <f t="shared" si="0"/>
        <v>102.36148317365034</v>
      </c>
      <c r="K25" s="19">
        <f t="shared" si="1"/>
        <v>11.373498130405594</v>
      </c>
      <c r="L25" s="1">
        <v>6805663</v>
      </c>
      <c r="M25" s="17">
        <f t="shared" si="3"/>
        <v>2.0472296634730065E-2</v>
      </c>
      <c r="N25" s="4" t="s">
        <v>18</v>
      </c>
      <c r="O25" s="20">
        <f t="shared" si="4"/>
        <v>756184.77777777775</v>
      </c>
      <c r="P25" s="23">
        <f t="shared" si="5"/>
        <v>8.9054490374509889</v>
      </c>
      <c r="Q25">
        <f t="shared" si="2"/>
        <v>9</v>
      </c>
      <c r="R25">
        <f t="shared" si="6"/>
        <v>11</v>
      </c>
      <c r="S25">
        <f t="shared" si="7"/>
        <v>616866.18181818177</v>
      </c>
    </row>
    <row r="26" spans="1:20" x14ac:dyDescent="0.25">
      <c r="A26" s="11">
        <v>18</v>
      </c>
      <c r="B26" s="13" t="s">
        <v>23</v>
      </c>
      <c r="C26" s="2">
        <v>4780753</v>
      </c>
      <c r="D26" s="2">
        <v>5296647</v>
      </c>
      <c r="E26" s="2">
        <v>5773552</v>
      </c>
      <c r="F26" s="2">
        <v>6177224</v>
      </c>
      <c r="G26" s="3">
        <v>7.0000000000000007E-2</v>
      </c>
      <c r="H26">
        <v>8</v>
      </c>
      <c r="I26">
        <v>8</v>
      </c>
      <c r="J26" s="10">
        <f t="shared" si="0"/>
        <v>93.185056569786326</v>
      </c>
      <c r="K26" s="19">
        <f t="shared" si="1"/>
        <v>11.648132071223291</v>
      </c>
      <c r="L26" s="1">
        <v>6065436</v>
      </c>
      <c r="M26" s="17">
        <f t="shared" si="3"/>
        <v>1.8637011313957261E-2</v>
      </c>
      <c r="N26" s="4" t="s">
        <v>23</v>
      </c>
      <c r="O26" s="20">
        <f t="shared" si="4"/>
        <v>758179.5</v>
      </c>
      <c r="P26" s="23">
        <f t="shared" si="5"/>
        <v>8.1070999227943865</v>
      </c>
      <c r="Q26">
        <f t="shared" si="2"/>
        <v>8</v>
      </c>
      <c r="R26" s="13">
        <f t="shared" si="6"/>
        <v>10</v>
      </c>
      <c r="S26">
        <f t="shared" si="7"/>
        <v>617722.4</v>
      </c>
    </row>
    <row r="27" spans="1:20" x14ac:dyDescent="0.25">
      <c r="A27" s="11">
        <v>19</v>
      </c>
      <c r="B27" t="s">
        <v>28</v>
      </c>
      <c r="C27" s="2">
        <v>5116901</v>
      </c>
      <c r="D27" s="2">
        <v>5596564</v>
      </c>
      <c r="E27" s="2">
        <v>5988927</v>
      </c>
      <c r="F27" s="2">
        <v>6154913</v>
      </c>
      <c r="G27" s="3">
        <v>2.8000000000000001E-2</v>
      </c>
      <c r="H27">
        <v>8</v>
      </c>
      <c r="I27">
        <v>8</v>
      </c>
      <c r="J27" s="10">
        <f t="shared" si="0"/>
        <v>92.848489238388183</v>
      </c>
      <c r="K27" s="19">
        <f t="shared" si="1"/>
        <v>11.606061154798523</v>
      </c>
      <c r="L27" s="1">
        <v>6169038</v>
      </c>
      <c r="M27" s="17">
        <f t="shared" si="3"/>
        <v>1.8569697847677636E-2</v>
      </c>
      <c r="N27" s="4" t="s">
        <v>28</v>
      </c>
      <c r="O27" s="20">
        <f t="shared" si="4"/>
        <v>771129.75</v>
      </c>
      <c r="P27" s="23">
        <f t="shared" si="5"/>
        <v>8.0778185649583314</v>
      </c>
      <c r="Q27">
        <f t="shared" si="2"/>
        <v>8</v>
      </c>
      <c r="R27">
        <f t="shared" si="6"/>
        <v>10</v>
      </c>
      <c r="S27">
        <f t="shared" si="7"/>
        <v>615491.30000000005</v>
      </c>
    </row>
    <row r="28" spans="1:20" x14ac:dyDescent="0.25">
      <c r="A28" s="11">
        <v>20</v>
      </c>
      <c r="B28" t="s">
        <v>51</v>
      </c>
      <c r="C28" s="2">
        <v>4891954</v>
      </c>
      <c r="D28" s="2">
        <v>5363757</v>
      </c>
      <c r="E28" s="2">
        <v>5686986</v>
      </c>
      <c r="F28" s="2">
        <v>5893718</v>
      </c>
      <c r="G28" s="3">
        <v>3.5999999999999997E-2</v>
      </c>
      <c r="H28">
        <v>7</v>
      </c>
      <c r="I28">
        <v>8</v>
      </c>
      <c r="J28" s="10">
        <f t="shared" si="0"/>
        <v>88.90829363422273</v>
      </c>
      <c r="K28" s="19">
        <f t="shared" si="1"/>
        <v>11.113536704277841</v>
      </c>
      <c r="L28" s="1">
        <v>5893634</v>
      </c>
      <c r="M28" s="17">
        <f t="shared" si="3"/>
        <v>1.7781658726844545E-2</v>
      </c>
      <c r="N28" s="4" t="s">
        <v>9</v>
      </c>
      <c r="O28" s="20">
        <f t="shared" si="4"/>
        <v>736704.25</v>
      </c>
      <c r="P28" s="23">
        <f t="shared" si="5"/>
        <v>7.7350215473442256</v>
      </c>
      <c r="Q28">
        <f t="shared" si="2"/>
        <v>8</v>
      </c>
      <c r="R28">
        <f t="shared" si="6"/>
        <v>10</v>
      </c>
      <c r="S28">
        <f t="shared" si="7"/>
        <v>589371.80000000005</v>
      </c>
    </row>
    <row r="29" spans="1:20" x14ac:dyDescent="0.25">
      <c r="A29" s="11">
        <v>21</v>
      </c>
      <c r="B29" s="13" t="s">
        <v>9</v>
      </c>
      <c r="C29" s="2">
        <v>3294473</v>
      </c>
      <c r="D29" s="2">
        <v>4302086</v>
      </c>
      <c r="E29" s="2">
        <v>5029196</v>
      </c>
      <c r="F29" s="2">
        <v>5773714</v>
      </c>
      <c r="G29" s="3">
        <v>0.14799999999999999</v>
      </c>
      <c r="H29">
        <v>7</v>
      </c>
      <c r="I29">
        <v>8</v>
      </c>
      <c r="J29" s="10">
        <f t="shared" si="0"/>
        <v>87.098001579312523</v>
      </c>
      <c r="K29" s="19">
        <f t="shared" si="1"/>
        <v>10.887250197414065</v>
      </c>
      <c r="L29" s="1">
        <v>5852490</v>
      </c>
      <c r="M29" s="17">
        <f t="shared" si="3"/>
        <v>1.7419600315862503E-2</v>
      </c>
      <c r="N29" s="4" t="s">
        <v>51</v>
      </c>
      <c r="O29" s="20">
        <f t="shared" si="4"/>
        <v>731561.25</v>
      </c>
      <c r="P29" s="23">
        <f t="shared" si="5"/>
        <v>7.5775261385432797</v>
      </c>
      <c r="Q29">
        <f t="shared" si="2"/>
        <v>8</v>
      </c>
      <c r="R29" s="13">
        <f t="shared" si="6"/>
        <v>10</v>
      </c>
      <c r="S29">
        <f t="shared" si="7"/>
        <v>577371.4</v>
      </c>
    </row>
    <row r="30" spans="1:20" x14ac:dyDescent="0.25">
      <c r="A30" s="11">
        <v>22</v>
      </c>
      <c r="B30" t="s">
        <v>26</v>
      </c>
      <c r="C30" s="2">
        <v>4375665</v>
      </c>
      <c r="D30" s="2">
        <v>4919631</v>
      </c>
      <c r="E30" s="2">
        <v>5303925</v>
      </c>
      <c r="F30" s="2">
        <v>5706494</v>
      </c>
      <c r="G30" s="3">
        <v>7.5999999999999998E-2</v>
      </c>
      <c r="H30">
        <v>8</v>
      </c>
      <c r="I30">
        <v>8</v>
      </c>
      <c r="J30" s="10">
        <f t="shared" si="0"/>
        <v>86.083970114269164</v>
      </c>
      <c r="K30" s="19">
        <f t="shared" si="1"/>
        <v>10.760496264283645</v>
      </c>
      <c r="L30" s="1">
        <v>5706398</v>
      </c>
      <c r="M30" s="17">
        <f t="shared" si="3"/>
        <v>1.721679402285383E-2</v>
      </c>
      <c r="N30" s="4" t="s">
        <v>26</v>
      </c>
      <c r="O30" s="20">
        <f t="shared" si="4"/>
        <v>713299.75</v>
      </c>
      <c r="P30" s="23">
        <f t="shared" si="5"/>
        <v>7.4893054010711984</v>
      </c>
      <c r="Q30">
        <f t="shared" si="2"/>
        <v>8</v>
      </c>
      <c r="R30">
        <f t="shared" si="6"/>
        <v>10</v>
      </c>
      <c r="S30">
        <f t="shared" si="7"/>
        <v>570649.4</v>
      </c>
    </row>
    <row r="31" spans="1:20" x14ac:dyDescent="0.25">
      <c r="A31" s="11">
        <v>23</v>
      </c>
      <c r="B31" t="s">
        <v>42</v>
      </c>
      <c r="C31" s="2">
        <v>3486310</v>
      </c>
      <c r="D31" s="2">
        <v>4012023</v>
      </c>
      <c r="E31" s="2">
        <v>4625364</v>
      </c>
      <c r="F31" s="2">
        <v>5118425</v>
      </c>
      <c r="G31" s="3">
        <v>0.107</v>
      </c>
      <c r="H31">
        <v>7</v>
      </c>
      <c r="I31">
        <v>7</v>
      </c>
      <c r="J31" s="10">
        <f t="shared" si="0"/>
        <v>77.212793833153626</v>
      </c>
      <c r="K31" s="19">
        <f t="shared" si="1"/>
        <v>11.030399119021947</v>
      </c>
      <c r="L31" s="1">
        <v>5277830</v>
      </c>
      <c r="M31" s="17">
        <f t="shared" si="3"/>
        <v>1.5442558766630723E-2</v>
      </c>
      <c r="N31" s="4" t="s">
        <v>42</v>
      </c>
      <c r="O31" s="20">
        <f t="shared" si="4"/>
        <v>753975.71428571432</v>
      </c>
      <c r="P31" s="23">
        <f t="shared" si="5"/>
        <v>6.7175130644977195</v>
      </c>
      <c r="Q31">
        <f t="shared" si="2"/>
        <v>7</v>
      </c>
      <c r="R31">
        <f t="shared" si="6"/>
        <v>9</v>
      </c>
      <c r="S31">
        <f t="shared" si="7"/>
        <v>568713.88888888888</v>
      </c>
    </row>
    <row r="32" spans="1:20" x14ac:dyDescent="0.25">
      <c r="A32" s="11">
        <v>24</v>
      </c>
      <c r="B32" t="s">
        <v>5</v>
      </c>
      <c r="C32" s="2">
        <v>4040389</v>
      </c>
      <c r="D32" s="2">
        <v>4447207</v>
      </c>
      <c r="E32" s="2">
        <v>4779736</v>
      </c>
      <c r="F32" s="2">
        <v>5024279</v>
      </c>
      <c r="G32" s="3">
        <v>5.0999999999999997E-2</v>
      </c>
      <c r="H32">
        <v>7</v>
      </c>
      <c r="I32">
        <v>7</v>
      </c>
      <c r="J32" s="10">
        <f t="shared" si="0"/>
        <v>75.792576542050185</v>
      </c>
      <c r="K32" s="19">
        <f t="shared" si="1"/>
        <v>10.827510934578598</v>
      </c>
      <c r="L32" s="1">
        <v>4934193</v>
      </c>
      <c r="M32" s="17">
        <f t="shared" si="3"/>
        <v>1.5158515308410036E-2</v>
      </c>
      <c r="N32" s="4" t="s">
        <v>5</v>
      </c>
      <c r="O32" s="20">
        <f t="shared" si="4"/>
        <v>704884.71428571432</v>
      </c>
      <c r="P32" s="23">
        <f t="shared" si="5"/>
        <v>6.5939541601530811</v>
      </c>
      <c r="Q32">
        <f t="shared" si="2"/>
        <v>7</v>
      </c>
      <c r="R32">
        <f t="shared" si="6"/>
        <v>9</v>
      </c>
      <c r="S32">
        <f t="shared" si="7"/>
        <v>558253.22222222225</v>
      </c>
    </row>
    <row r="33" spans="1:19" x14ac:dyDescent="0.25">
      <c r="A33" s="11">
        <v>25</v>
      </c>
      <c r="B33" t="s">
        <v>22</v>
      </c>
      <c r="C33" s="2">
        <v>4221826</v>
      </c>
      <c r="D33" s="2">
        <v>4469035</v>
      </c>
      <c r="E33" s="2">
        <v>4533372</v>
      </c>
      <c r="F33" s="2">
        <v>4657757</v>
      </c>
      <c r="G33" s="3">
        <v>2.7E-2</v>
      </c>
      <c r="H33">
        <v>6</v>
      </c>
      <c r="I33">
        <v>6</v>
      </c>
      <c r="J33" s="10">
        <f t="shared" si="0"/>
        <v>70.263495306843041</v>
      </c>
      <c r="K33" s="19">
        <f t="shared" si="1"/>
        <v>11.710582551140506</v>
      </c>
      <c r="L33" s="1">
        <v>4627002</v>
      </c>
      <c r="M33" s="17">
        <f t="shared" si="3"/>
        <v>1.4052699061368608E-2</v>
      </c>
      <c r="N33" s="4" t="s">
        <v>22</v>
      </c>
      <c r="O33" s="20">
        <f t="shared" si="4"/>
        <v>771167</v>
      </c>
      <c r="P33" s="23">
        <f t="shared" si="5"/>
        <v>6.1129240926174955</v>
      </c>
      <c r="Q33">
        <f t="shared" si="2"/>
        <v>6</v>
      </c>
      <c r="R33">
        <f t="shared" si="6"/>
        <v>8</v>
      </c>
      <c r="S33">
        <f t="shared" si="7"/>
        <v>582219.625</v>
      </c>
    </row>
    <row r="34" spans="1:19" x14ac:dyDescent="0.25">
      <c r="A34" s="11">
        <v>26</v>
      </c>
      <c r="B34" t="s">
        <v>21</v>
      </c>
      <c r="C34" s="2">
        <v>3686892</v>
      </c>
      <c r="D34" s="2">
        <v>4042193</v>
      </c>
      <c r="E34" s="2">
        <v>4339367</v>
      </c>
      <c r="F34" s="2">
        <v>4505836</v>
      </c>
      <c r="G34" s="3">
        <v>3.7999999999999999E-2</v>
      </c>
      <c r="H34">
        <v>6</v>
      </c>
      <c r="I34">
        <v>6</v>
      </c>
      <c r="J34" s="10">
        <f t="shared" si="0"/>
        <v>67.971726871840772</v>
      </c>
      <c r="K34" s="19">
        <f t="shared" si="1"/>
        <v>11.328621145306796</v>
      </c>
      <c r="L34" s="1">
        <v>4480713</v>
      </c>
      <c r="M34" s="17">
        <f t="shared" si="3"/>
        <v>1.3594345374368152E-2</v>
      </c>
      <c r="N34" s="4" t="s">
        <v>21</v>
      </c>
      <c r="O34" s="20">
        <f t="shared" si="4"/>
        <v>746785.5</v>
      </c>
      <c r="P34" s="23">
        <f t="shared" si="5"/>
        <v>5.91354023874222</v>
      </c>
      <c r="Q34">
        <f t="shared" si="2"/>
        <v>6</v>
      </c>
      <c r="R34">
        <f t="shared" si="6"/>
        <v>8</v>
      </c>
      <c r="S34">
        <f t="shared" si="7"/>
        <v>563229.5</v>
      </c>
    </row>
    <row r="35" spans="1:19" x14ac:dyDescent="0.25">
      <c r="A35" s="11">
        <v>27</v>
      </c>
      <c r="B35" s="13" t="s">
        <v>39</v>
      </c>
      <c r="C35" s="2">
        <v>2842337</v>
      </c>
      <c r="D35" s="2">
        <v>3421524</v>
      </c>
      <c r="E35" s="2">
        <v>3831074</v>
      </c>
      <c r="F35" s="2">
        <v>4237256</v>
      </c>
      <c r="G35" s="3">
        <v>0.106</v>
      </c>
      <c r="H35">
        <v>5</v>
      </c>
      <c r="I35">
        <v>6</v>
      </c>
      <c r="J35" s="10">
        <f t="shared" si="0"/>
        <v>63.920126590951938</v>
      </c>
      <c r="K35" s="19">
        <f t="shared" si="1"/>
        <v>10.653354431825322</v>
      </c>
      <c r="L35" s="1">
        <v>4289439</v>
      </c>
      <c r="M35" s="17">
        <f t="shared" si="3"/>
        <v>1.2784025318190386E-2</v>
      </c>
      <c r="N35" s="4" t="s">
        <v>39</v>
      </c>
      <c r="O35" s="20">
        <f t="shared" si="4"/>
        <v>714906.5</v>
      </c>
      <c r="P35" s="23">
        <f t="shared" si="5"/>
        <v>5.561051014251718</v>
      </c>
      <c r="Q35">
        <f t="shared" si="2"/>
        <v>6</v>
      </c>
      <c r="R35" s="13">
        <f t="shared" si="6"/>
        <v>8</v>
      </c>
      <c r="S35">
        <f t="shared" si="7"/>
        <v>529657</v>
      </c>
    </row>
    <row r="36" spans="1:19" x14ac:dyDescent="0.25">
      <c r="A36" s="11">
        <v>28</v>
      </c>
      <c r="B36" t="s">
        <v>38</v>
      </c>
      <c r="C36" s="2">
        <v>3145576</v>
      </c>
      <c r="D36" s="2">
        <v>3450451</v>
      </c>
      <c r="E36" s="2">
        <v>3751351</v>
      </c>
      <c r="F36" s="2">
        <v>3959353</v>
      </c>
      <c r="G36" s="3">
        <v>5.5E-2</v>
      </c>
      <c r="H36">
        <v>5</v>
      </c>
      <c r="I36">
        <v>5</v>
      </c>
      <c r="J36" s="10">
        <f t="shared" si="0"/>
        <v>59.727886391161007</v>
      </c>
      <c r="K36" s="19">
        <f t="shared" si="1"/>
        <v>11.945577278232202</v>
      </c>
      <c r="L36" s="1">
        <v>3990443</v>
      </c>
      <c r="M36" s="17">
        <f t="shared" si="3"/>
        <v>1.1945577278232202E-2</v>
      </c>
      <c r="N36" s="4" t="s">
        <v>38</v>
      </c>
      <c r="O36" s="20">
        <f t="shared" si="4"/>
        <v>798088.6</v>
      </c>
      <c r="P36" s="23">
        <f t="shared" si="5"/>
        <v>5.1963261168148867</v>
      </c>
      <c r="Q36">
        <f t="shared" si="2"/>
        <v>5</v>
      </c>
      <c r="R36">
        <f t="shared" si="6"/>
        <v>7</v>
      </c>
      <c r="S36">
        <f t="shared" si="7"/>
        <v>565621.85714285716</v>
      </c>
    </row>
    <row r="37" spans="1:19" x14ac:dyDescent="0.25">
      <c r="A37" s="11">
        <v>29</v>
      </c>
      <c r="B37" s="13" t="s">
        <v>10</v>
      </c>
      <c r="C37" s="2">
        <v>3287116</v>
      </c>
      <c r="D37" s="2">
        <v>3405650</v>
      </c>
      <c r="E37" s="2">
        <v>3574097</v>
      </c>
      <c r="F37" s="2">
        <v>3605944</v>
      </c>
      <c r="G37" s="3">
        <v>8.9999999999999993E-3</v>
      </c>
      <c r="H37">
        <v>5</v>
      </c>
      <c r="I37">
        <v>5</v>
      </c>
      <c r="J37" s="10">
        <f t="shared" si="0"/>
        <v>54.39661822648516</v>
      </c>
      <c r="K37" s="19">
        <f t="shared" si="1"/>
        <v>10.879323645297031</v>
      </c>
      <c r="L37" s="1">
        <v>3552821</v>
      </c>
      <c r="M37" s="17">
        <f t="shared" si="3"/>
        <v>1.0879323645297031E-2</v>
      </c>
      <c r="N37" s="4" t="s">
        <v>10</v>
      </c>
      <c r="O37" s="20">
        <f t="shared" si="4"/>
        <v>710564.2</v>
      </c>
      <c r="P37" s="23">
        <f t="shared" si="5"/>
        <v>4.7325057864181197</v>
      </c>
      <c r="Q37">
        <f t="shared" si="2"/>
        <v>5</v>
      </c>
      <c r="R37" s="13">
        <f t="shared" si="6"/>
        <v>7</v>
      </c>
      <c r="S37">
        <f t="shared" si="7"/>
        <v>515134.85714285716</v>
      </c>
    </row>
    <row r="38" spans="1:19" x14ac:dyDescent="0.25">
      <c r="A38" s="11">
        <v>30</v>
      </c>
      <c r="B38" t="s">
        <v>46</v>
      </c>
      <c r="C38" s="2">
        <v>1722850</v>
      </c>
      <c r="D38" s="2">
        <v>2233183</v>
      </c>
      <c r="E38" s="2">
        <v>2763885</v>
      </c>
      <c r="F38" s="2">
        <v>3271616</v>
      </c>
      <c r="G38" s="3">
        <v>0.184</v>
      </c>
      <c r="H38">
        <v>4</v>
      </c>
      <c r="I38">
        <v>4</v>
      </c>
      <c r="J38" s="10">
        <f t="shared" si="0"/>
        <v>49.353191989576231</v>
      </c>
      <c r="K38" s="19">
        <f t="shared" si="1"/>
        <v>12.338297997394058</v>
      </c>
      <c r="L38" s="1">
        <v>3310774</v>
      </c>
      <c r="M38" s="17">
        <f t="shared" si="3"/>
        <v>9.8706383979152452E-3</v>
      </c>
      <c r="N38" s="4" t="s">
        <v>46</v>
      </c>
      <c r="O38" s="20">
        <f t="shared" si="4"/>
        <v>827693.5</v>
      </c>
      <c r="P38" s="23">
        <f t="shared" si="5"/>
        <v>4.2937277037408519</v>
      </c>
      <c r="Q38">
        <f t="shared" si="2"/>
        <v>4</v>
      </c>
      <c r="R38">
        <f t="shared" si="6"/>
        <v>6</v>
      </c>
      <c r="S38">
        <f t="shared" si="7"/>
        <v>545269.33333333337</v>
      </c>
    </row>
    <row r="39" spans="1:19" x14ac:dyDescent="0.25">
      <c r="A39" s="11">
        <v>31</v>
      </c>
      <c r="B39" t="s">
        <v>19</v>
      </c>
      <c r="C39" s="2">
        <v>2776831</v>
      </c>
      <c r="D39" s="2">
        <v>2926538</v>
      </c>
      <c r="E39" s="2">
        <v>3046355</v>
      </c>
      <c r="F39" s="2">
        <v>3190369</v>
      </c>
      <c r="G39" s="3">
        <v>4.7E-2</v>
      </c>
      <c r="H39">
        <v>4</v>
      </c>
      <c r="I39">
        <v>4</v>
      </c>
      <c r="J39" s="10">
        <f t="shared" si="0"/>
        <v>48.127559522447726</v>
      </c>
      <c r="K39" s="19">
        <f t="shared" si="1"/>
        <v>12.031889880611931</v>
      </c>
      <c r="L39" s="1">
        <v>3167974</v>
      </c>
      <c r="M39" s="17">
        <f t="shared" si="3"/>
        <v>9.6255119044895438E-3</v>
      </c>
      <c r="N39" s="4" t="s">
        <v>19</v>
      </c>
      <c r="O39" s="20">
        <f t="shared" si="4"/>
        <v>791993.5</v>
      </c>
      <c r="P39" s="23">
        <f t="shared" si="5"/>
        <v>4.1870976790845864</v>
      </c>
      <c r="Q39">
        <f t="shared" si="2"/>
        <v>4</v>
      </c>
      <c r="R39">
        <f t="shared" si="6"/>
        <v>6</v>
      </c>
      <c r="S39">
        <f t="shared" si="7"/>
        <v>531728.16666666663</v>
      </c>
    </row>
    <row r="40" spans="1:19" x14ac:dyDescent="0.25">
      <c r="A40" s="11">
        <v>32</v>
      </c>
      <c r="B40" s="13" t="s">
        <v>30</v>
      </c>
      <c r="C40" s="2">
        <v>1201675</v>
      </c>
      <c r="D40" s="2">
        <v>1998250</v>
      </c>
      <c r="E40" s="2">
        <v>2700551</v>
      </c>
      <c r="F40" s="2">
        <v>3104614</v>
      </c>
      <c r="G40" s="3">
        <v>0.15</v>
      </c>
      <c r="H40">
        <v>4</v>
      </c>
      <c r="I40">
        <v>4</v>
      </c>
      <c r="J40" s="10">
        <f t="shared" si="0"/>
        <v>46.833922683935469</v>
      </c>
      <c r="K40" s="19">
        <f t="shared" si="1"/>
        <v>11.708480670983867</v>
      </c>
      <c r="L40" s="1">
        <v>3185786</v>
      </c>
      <c r="M40" s="17">
        <f t="shared" si="3"/>
        <v>9.3667845367870935E-3</v>
      </c>
      <c r="N40" s="4" t="s">
        <v>30</v>
      </c>
      <c r="O40" s="20">
        <f t="shared" si="4"/>
        <v>796446.5</v>
      </c>
      <c r="P40" s="23">
        <f t="shared" si="5"/>
        <v>4.0745512741170424</v>
      </c>
      <c r="Q40">
        <f t="shared" si="2"/>
        <v>4</v>
      </c>
      <c r="R40" s="13">
        <f t="shared" si="6"/>
        <v>6</v>
      </c>
      <c r="S40">
        <f t="shared" si="7"/>
        <v>517435.66666666669</v>
      </c>
    </row>
    <row r="41" spans="1:19" x14ac:dyDescent="0.25">
      <c r="A41" s="11">
        <v>33</v>
      </c>
      <c r="B41" t="s">
        <v>7</v>
      </c>
      <c r="C41" s="2">
        <v>2350624</v>
      </c>
      <c r="D41" s="2">
        <v>2673293</v>
      </c>
      <c r="E41" s="2">
        <v>2915918</v>
      </c>
      <c r="F41" s="2">
        <v>3011524</v>
      </c>
      <c r="G41" s="3">
        <v>3.3000000000000002E-2</v>
      </c>
      <c r="H41">
        <v>4</v>
      </c>
      <c r="I41">
        <v>4</v>
      </c>
      <c r="J41" s="10">
        <f t="shared" si="0"/>
        <v>45.429635431913944</v>
      </c>
      <c r="K41" s="19">
        <f t="shared" ref="K41:K58" si="8">(J41)/(I41)</f>
        <v>11.357408857978486</v>
      </c>
      <c r="L41" s="1">
        <v>3033946</v>
      </c>
      <c r="M41" s="17">
        <f t="shared" si="3"/>
        <v>9.0859270863827887E-3</v>
      </c>
      <c r="N41" s="4" t="s">
        <v>7</v>
      </c>
      <c r="O41" s="20">
        <f t="shared" si="4"/>
        <v>758486.5</v>
      </c>
      <c r="P41" s="23">
        <f t="shared" si="5"/>
        <v>3.9523782831727394</v>
      </c>
      <c r="Q41">
        <f t="shared" ref="Q41:Q60" si="9">I41</f>
        <v>4</v>
      </c>
      <c r="R41">
        <f t="shared" si="6"/>
        <v>6</v>
      </c>
      <c r="S41">
        <f t="shared" si="7"/>
        <v>501920.66666666669</v>
      </c>
    </row>
    <row r="42" spans="1:19" x14ac:dyDescent="0.25">
      <c r="A42" s="11">
        <v>34</v>
      </c>
      <c r="B42" t="s">
        <v>27</v>
      </c>
      <c r="C42" s="2">
        <v>2575475</v>
      </c>
      <c r="D42" s="2">
        <v>2844754</v>
      </c>
      <c r="E42" s="2">
        <v>2967297</v>
      </c>
      <c r="F42" s="2">
        <v>2961279</v>
      </c>
      <c r="G42" s="3">
        <v>-2E-3</v>
      </c>
      <c r="H42">
        <v>4</v>
      </c>
      <c r="I42">
        <v>4</v>
      </c>
      <c r="J42" s="10">
        <f t="shared" si="0"/>
        <v>44.671676328059377</v>
      </c>
      <c r="K42" s="19">
        <f t="shared" si="8"/>
        <v>11.167919082014844</v>
      </c>
      <c r="L42" s="1">
        <v>2966407</v>
      </c>
      <c r="M42" s="17">
        <f t="shared" si="3"/>
        <v>8.9343352656118744E-3</v>
      </c>
      <c r="N42" s="4" t="s">
        <v>27</v>
      </c>
      <c r="O42" s="20">
        <f t="shared" si="4"/>
        <v>741601.75</v>
      </c>
      <c r="P42" s="23">
        <f t="shared" si="5"/>
        <v>3.8864358411274447</v>
      </c>
      <c r="Q42">
        <f t="shared" si="9"/>
        <v>4</v>
      </c>
      <c r="R42">
        <f t="shared" si="6"/>
        <v>6</v>
      </c>
      <c r="S42">
        <f t="shared" ref="S42:S59" si="10">(F42)/(R42)</f>
        <v>493546.5</v>
      </c>
    </row>
    <row r="43" spans="1:19" x14ac:dyDescent="0.25">
      <c r="A43" s="11">
        <v>35</v>
      </c>
      <c r="B43" t="s">
        <v>20</v>
      </c>
      <c r="C43" s="2">
        <v>2477588</v>
      </c>
      <c r="D43" s="2">
        <v>2688925</v>
      </c>
      <c r="E43" s="2">
        <v>2853118</v>
      </c>
      <c r="F43" s="2">
        <v>2937880</v>
      </c>
      <c r="G43" s="3">
        <v>0.03</v>
      </c>
      <c r="H43">
        <v>4</v>
      </c>
      <c r="I43">
        <v>4</v>
      </c>
      <c r="J43" s="10">
        <f t="shared" si="0"/>
        <v>44.31869622912231</v>
      </c>
      <c r="K43" s="19">
        <f t="shared" si="8"/>
        <v>11.079674057280577</v>
      </c>
      <c r="L43" s="1">
        <v>2917224</v>
      </c>
      <c r="M43" s="17">
        <f t="shared" si="3"/>
        <v>8.8637392458244622E-3</v>
      </c>
      <c r="N43" s="4" t="s">
        <v>20</v>
      </c>
      <c r="O43" s="20">
        <f t="shared" si="4"/>
        <v>729306</v>
      </c>
      <c r="P43" s="23">
        <f t="shared" si="5"/>
        <v>3.8557265725152874</v>
      </c>
      <c r="Q43">
        <f t="shared" si="9"/>
        <v>4</v>
      </c>
      <c r="R43">
        <f t="shared" si="6"/>
        <v>6</v>
      </c>
      <c r="S43">
        <f t="shared" si="10"/>
        <v>489646.66666666669</v>
      </c>
    </row>
    <row r="44" spans="1:19" x14ac:dyDescent="0.25">
      <c r="A44" s="11">
        <v>36</v>
      </c>
      <c r="B44" s="13" t="s">
        <v>33</v>
      </c>
      <c r="C44" s="2">
        <v>1515069</v>
      </c>
      <c r="D44" s="2">
        <v>1819017</v>
      </c>
      <c r="E44" s="2">
        <v>2059179</v>
      </c>
      <c r="F44" s="2">
        <v>2117522</v>
      </c>
      <c r="G44" s="3">
        <v>2.8000000000000001E-2</v>
      </c>
      <c r="H44">
        <v>3</v>
      </c>
      <c r="I44">
        <v>3</v>
      </c>
      <c r="J44" s="10">
        <f t="shared" si="0"/>
        <v>31.943378993179959</v>
      </c>
      <c r="K44" s="19">
        <f t="shared" si="8"/>
        <v>10.647792997726652</v>
      </c>
      <c r="L44" s="1">
        <v>2105005</v>
      </c>
      <c r="M44" s="17">
        <f t="shared" si="3"/>
        <v>6.3886757986359906E-3</v>
      </c>
      <c r="N44" s="4" t="s">
        <v>33</v>
      </c>
      <c r="O44" s="20">
        <f t="shared" si="4"/>
        <v>701668.33333333337</v>
      </c>
      <c r="P44" s="23">
        <f t="shared" si="5"/>
        <v>2.7790739728258869</v>
      </c>
      <c r="Q44">
        <f t="shared" si="9"/>
        <v>3</v>
      </c>
      <c r="R44" s="13">
        <f t="shared" si="6"/>
        <v>5</v>
      </c>
      <c r="S44">
        <f t="shared" si="10"/>
        <v>423504.4</v>
      </c>
    </row>
    <row r="45" spans="1:19" x14ac:dyDescent="0.25">
      <c r="A45" s="11">
        <v>37</v>
      </c>
      <c r="B45" t="s">
        <v>29</v>
      </c>
      <c r="C45" s="2">
        <v>1578417</v>
      </c>
      <c r="D45" s="2">
        <v>1711230</v>
      </c>
      <c r="E45" s="2">
        <v>1826341</v>
      </c>
      <c r="F45" s="2">
        <v>1961504</v>
      </c>
      <c r="G45" s="3">
        <v>7.3999999999999996E-2</v>
      </c>
      <c r="H45">
        <v>3</v>
      </c>
      <c r="I45">
        <v>3</v>
      </c>
      <c r="J45" s="10">
        <f t="shared" si="0"/>
        <v>29.589806230413881</v>
      </c>
      <c r="K45" s="19">
        <f t="shared" si="8"/>
        <v>9.8632687434712931</v>
      </c>
      <c r="L45" s="1">
        <v>1951996</v>
      </c>
      <c r="M45" s="17">
        <f t="shared" si="3"/>
        <v>5.9179612460827759E-3</v>
      </c>
      <c r="N45" s="4" t="s">
        <v>29</v>
      </c>
      <c r="O45" s="20">
        <f t="shared" si="4"/>
        <v>650665.33333333337</v>
      </c>
      <c r="P45" s="23">
        <f t="shared" si="5"/>
        <v>2.5743131424343493</v>
      </c>
      <c r="Q45">
        <f t="shared" si="9"/>
        <v>3</v>
      </c>
      <c r="R45">
        <f t="shared" si="6"/>
        <v>5</v>
      </c>
      <c r="S45">
        <f t="shared" si="10"/>
        <v>392300.79999999999</v>
      </c>
    </row>
    <row r="46" spans="1:19" x14ac:dyDescent="0.25">
      <c r="A46" s="11">
        <v>38</v>
      </c>
      <c r="B46" t="s">
        <v>16</v>
      </c>
      <c r="C46" s="2">
        <v>1006734</v>
      </c>
      <c r="D46" s="2">
        <v>1293957</v>
      </c>
      <c r="E46" s="2">
        <v>1567582</v>
      </c>
      <c r="F46" s="2">
        <v>1839106</v>
      </c>
      <c r="G46" s="3">
        <v>0.17299999999999999</v>
      </c>
      <c r="H46">
        <v>2</v>
      </c>
      <c r="I46">
        <v>2</v>
      </c>
      <c r="J46" s="10">
        <f t="shared" si="0"/>
        <v>27.743400052812305</v>
      </c>
      <c r="K46" s="19">
        <f t="shared" si="8"/>
        <v>13.871700026406153</v>
      </c>
      <c r="L46" s="1">
        <v>1860123</v>
      </c>
      <c r="M46" s="17">
        <f t="shared" si="3"/>
        <v>5.5486800105624609E-3</v>
      </c>
      <c r="N46" s="4" t="s">
        <v>16</v>
      </c>
      <c r="O46" s="20">
        <f t="shared" si="4"/>
        <v>930061.5</v>
      </c>
      <c r="P46" s="23">
        <f t="shared" si="5"/>
        <v>2.4136758049587796</v>
      </c>
      <c r="Q46">
        <f t="shared" si="9"/>
        <v>2</v>
      </c>
      <c r="R46">
        <f t="shared" si="6"/>
        <v>4</v>
      </c>
      <c r="S46">
        <f t="shared" si="10"/>
        <v>459776.5</v>
      </c>
    </row>
    <row r="47" spans="1:19" x14ac:dyDescent="0.25">
      <c r="A47" s="11">
        <v>39</v>
      </c>
      <c r="B47" t="s">
        <v>50</v>
      </c>
      <c r="C47" s="2">
        <v>1793477</v>
      </c>
      <c r="D47" s="2">
        <v>1808193</v>
      </c>
      <c r="E47" s="2">
        <v>1852994</v>
      </c>
      <c r="F47" s="2">
        <v>1793716</v>
      </c>
      <c r="G47" s="3">
        <v>-3.2000000000000001E-2</v>
      </c>
      <c r="H47">
        <v>3</v>
      </c>
      <c r="I47">
        <v>2</v>
      </c>
      <c r="J47" s="10">
        <f t="shared" si="0"/>
        <v>27.058679907047381</v>
      </c>
      <c r="K47" s="19">
        <f t="shared" si="8"/>
        <v>13.52933995352369</v>
      </c>
      <c r="L47" s="1">
        <v>1767859</v>
      </c>
      <c r="M47" s="17">
        <f t="shared" si="3"/>
        <v>5.4117359814094754E-3</v>
      </c>
      <c r="N47" s="4" t="s">
        <v>50</v>
      </c>
      <c r="O47" s="20">
        <f t="shared" si="4"/>
        <v>883929.5</v>
      </c>
      <c r="P47" s="23">
        <f t="shared" si="5"/>
        <v>2.3541051522682448</v>
      </c>
      <c r="Q47">
        <f t="shared" si="9"/>
        <v>2</v>
      </c>
      <c r="R47">
        <f t="shared" si="6"/>
        <v>4</v>
      </c>
      <c r="S47">
        <f t="shared" si="10"/>
        <v>448429</v>
      </c>
    </row>
    <row r="48" spans="1:19" x14ac:dyDescent="0.25">
      <c r="A48" s="11">
        <v>40</v>
      </c>
      <c r="B48" s="13" t="s">
        <v>15</v>
      </c>
      <c r="C48" s="2">
        <v>1108229</v>
      </c>
      <c r="D48" s="2">
        <v>1211497</v>
      </c>
      <c r="E48" s="2">
        <v>1360301</v>
      </c>
      <c r="F48" s="2">
        <v>1455271</v>
      </c>
      <c r="G48" s="3">
        <v>7.0000000000000007E-2</v>
      </c>
      <c r="H48">
        <v>2</v>
      </c>
      <c r="I48">
        <v>2</v>
      </c>
      <c r="J48" s="10">
        <f t="shared" si="0"/>
        <v>21.953147637089007</v>
      </c>
      <c r="K48" s="19">
        <f t="shared" si="8"/>
        <v>10.976573818544503</v>
      </c>
      <c r="L48" s="1">
        <v>1406430</v>
      </c>
      <c r="M48" s="17">
        <f t="shared" si="3"/>
        <v>4.3906295274178013E-3</v>
      </c>
      <c r="N48" s="4" t="s">
        <v>15</v>
      </c>
      <c r="O48" s="20">
        <f t="shared" si="4"/>
        <v>703215</v>
      </c>
      <c r="P48" s="23">
        <f t="shared" si="5"/>
        <v>1.9099238447148605</v>
      </c>
      <c r="Q48">
        <f t="shared" si="9"/>
        <v>2</v>
      </c>
      <c r="R48" s="13">
        <f t="shared" si="6"/>
        <v>4</v>
      </c>
      <c r="S48">
        <f t="shared" si="10"/>
        <v>363817.75</v>
      </c>
    </row>
    <row r="49" spans="1:19" x14ac:dyDescent="0.25">
      <c r="A49" s="11">
        <v>41</v>
      </c>
      <c r="B49" s="13" t="s">
        <v>31</v>
      </c>
      <c r="C49" s="2">
        <v>1109252</v>
      </c>
      <c r="D49" s="2">
        <v>1235807</v>
      </c>
      <c r="E49" s="2">
        <v>1316470</v>
      </c>
      <c r="F49" s="2">
        <v>1377529</v>
      </c>
      <c r="G49" s="3">
        <v>4.5999999999999999E-2</v>
      </c>
      <c r="H49">
        <v>2</v>
      </c>
      <c r="I49">
        <v>2</v>
      </c>
      <c r="J49" s="10">
        <f t="shared" si="0"/>
        <v>20.780389021269293</v>
      </c>
      <c r="K49" s="19">
        <f t="shared" si="8"/>
        <v>10.390194510634647</v>
      </c>
      <c r="L49" s="1">
        <v>1372203</v>
      </c>
      <c r="M49" s="17">
        <f t="shared" si="3"/>
        <v>4.1560778042538582E-3</v>
      </c>
      <c r="N49" s="4" t="s">
        <v>31</v>
      </c>
      <c r="O49" s="20">
        <f t="shared" si="4"/>
        <v>686101.5</v>
      </c>
      <c r="P49" s="23">
        <f t="shared" si="5"/>
        <v>1.8078938451231539</v>
      </c>
      <c r="Q49">
        <f t="shared" si="9"/>
        <v>2</v>
      </c>
      <c r="R49" s="13">
        <f t="shared" si="6"/>
        <v>4</v>
      </c>
      <c r="S49">
        <f t="shared" si="10"/>
        <v>344382.25</v>
      </c>
    </row>
    <row r="50" spans="1:19" x14ac:dyDescent="0.25">
      <c r="A50" s="11">
        <v>42</v>
      </c>
      <c r="B50" t="s">
        <v>0</v>
      </c>
      <c r="C50" s="2">
        <v>1227928</v>
      </c>
      <c r="D50" s="2">
        <v>1274779</v>
      </c>
      <c r="E50" s="2">
        <v>1328361</v>
      </c>
      <c r="F50" s="2">
        <v>1362359</v>
      </c>
      <c r="G50" s="3">
        <v>2.5999999999999999E-2</v>
      </c>
      <c r="H50">
        <v>2</v>
      </c>
      <c r="I50">
        <v>2</v>
      </c>
      <c r="J50" s="10">
        <f t="shared" si="0"/>
        <v>20.551545562109698</v>
      </c>
      <c r="K50" s="19">
        <f t="shared" si="8"/>
        <v>10.275772781054849</v>
      </c>
      <c r="L50" s="1">
        <v>1354522</v>
      </c>
      <c r="M50" s="17">
        <f t="shared" si="3"/>
        <v>4.1103091124219393E-3</v>
      </c>
      <c r="N50" s="4" t="s">
        <v>0</v>
      </c>
      <c r="O50" s="20">
        <f t="shared" si="4"/>
        <v>677261</v>
      </c>
      <c r="P50" s="23">
        <f t="shared" si="5"/>
        <v>1.7879844641732658</v>
      </c>
      <c r="Q50">
        <f t="shared" si="9"/>
        <v>2</v>
      </c>
      <c r="R50">
        <f t="shared" si="6"/>
        <v>4</v>
      </c>
      <c r="S50">
        <f t="shared" si="10"/>
        <v>340589.75</v>
      </c>
    </row>
    <row r="51" spans="1:19" x14ac:dyDescent="0.25">
      <c r="A51" s="11">
        <v>43</v>
      </c>
      <c r="B51" t="s">
        <v>41</v>
      </c>
      <c r="C51" s="2">
        <v>1003464</v>
      </c>
      <c r="D51" s="2">
        <v>1048259</v>
      </c>
      <c r="E51" s="2">
        <v>1052567</v>
      </c>
      <c r="F51" s="2">
        <v>1097379</v>
      </c>
      <c r="G51" s="3">
        <v>4.2999999999999997E-2</v>
      </c>
      <c r="H51">
        <v>2</v>
      </c>
      <c r="I51">
        <v>2</v>
      </c>
      <c r="J51" s="10">
        <f t="shared" si="0"/>
        <v>16.554252232636465</v>
      </c>
      <c r="K51" s="19">
        <f t="shared" si="8"/>
        <v>8.2771261163182324</v>
      </c>
      <c r="L51" s="1">
        <v>1061509</v>
      </c>
      <c r="M51" s="17">
        <f t="shared" si="3"/>
        <v>3.3108504465272923E-3</v>
      </c>
      <c r="N51" s="4" t="s">
        <v>41</v>
      </c>
      <c r="O51" s="20">
        <f t="shared" si="4"/>
        <v>530754.5</v>
      </c>
      <c r="P51" s="23">
        <f t="shared" si="5"/>
        <v>1.4402199444566333</v>
      </c>
      <c r="Q51">
        <f t="shared" si="9"/>
        <v>2</v>
      </c>
      <c r="R51">
        <f t="shared" si="6"/>
        <v>4</v>
      </c>
      <c r="S51">
        <f t="shared" si="10"/>
        <v>274344.75</v>
      </c>
    </row>
    <row r="52" spans="1:19" x14ac:dyDescent="0.25">
      <c r="A52" s="11">
        <v>44</v>
      </c>
      <c r="B52" t="s">
        <v>1</v>
      </c>
      <c r="C52" s="2">
        <v>799065</v>
      </c>
      <c r="D52" s="2">
        <v>902200</v>
      </c>
      <c r="E52" s="2">
        <v>989415</v>
      </c>
      <c r="F52" s="2">
        <v>1084225</v>
      </c>
      <c r="G52" s="3">
        <v>9.6000000000000002E-2</v>
      </c>
      <c r="H52" s="2">
        <v>1</v>
      </c>
      <c r="I52" s="2">
        <v>2</v>
      </c>
      <c r="J52" s="10">
        <f t="shared" si="0"/>
        <v>16.355820666269601</v>
      </c>
      <c r="K52" s="19">
        <f t="shared" si="8"/>
        <v>8.1779103331348004</v>
      </c>
      <c r="L52" s="1">
        <v>1085004</v>
      </c>
      <c r="M52" s="17">
        <f t="shared" si="3"/>
        <v>3.2711641332539201E-3</v>
      </c>
      <c r="N52" s="4" t="s">
        <v>1</v>
      </c>
      <c r="O52" s="20">
        <f t="shared" si="4"/>
        <v>542502</v>
      </c>
      <c r="P52" s="23">
        <f t="shared" si="5"/>
        <v>1.4229563981801119</v>
      </c>
      <c r="Q52" s="2">
        <f t="shared" si="9"/>
        <v>2</v>
      </c>
      <c r="R52">
        <f t="shared" si="6"/>
        <v>4</v>
      </c>
      <c r="S52">
        <f t="shared" si="10"/>
        <v>271056.25</v>
      </c>
    </row>
    <row r="53" spans="1:19" x14ac:dyDescent="0.25">
      <c r="A53" s="11">
        <v>45</v>
      </c>
      <c r="B53" s="13" t="s">
        <v>11</v>
      </c>
      <c r="C53" s="2">
        <v>666168</v>
      </c>
      <c r="D53" s="2">
        <v>783559</v>
      </c>
      <c r="E53" s="2">
        <v>897934</v>
      </c>
      <c r="F53" s="2">
        <v>989948</v>
      </c>
      <c r="G53" s="3">
        <v>0.10199999999999999</v>
      </c>
      <c r="H53">
        <v>1</v>
      </c>
      <c r="I53">
        <v>1</v>
      </c>
      <c r="J53" s="10">
        <f t="shared" si="0"/>
        <v>14.933627205545214</v>
      </c>
      <c r="K53" s="19">
        <f t="shared" si="8"/>
        <v>14.933627205545214</v>
      </c>
      <c r="L53" s="1">
        <v>990334</v>
      </c>
      <c r="M53" s="17">
        <f t="shared" si="3"/>
        <v>2.9867254411090425E-3</v>
      </c>
      <c r="N53" s="4" t="s">
        <v>11</v>
      </c>
      <c r="O53" s="20">
        <f t="shared" si="4"/>
        <v>990334</v>
      </c>
      <c r="P53" s="23">
        <f t="shared" si="5"/>
        <v>1.2992255670784252</v>
      </c>
      <c r="Q53">
        <f t="shared" si="9"/>
        <v>1</v>
      </c>
      <c r="R53" s="13">
        <f t="shared" si="6"/>
        <v>3</v>
      </c>
      <c r="S53">
        <f t="shared" si="10"/>
        <v>329982.66666666669</v>
      </c>
    </row>
    <row r="54" spans="1:19" x14ac:dyDescent="0.25">
      <c r="A54" s="11">
        <v>46</v>
      </c>
      <c r="B54" t="s">
        <v>43</v>
      </c>
      <c r="C54" s="2">
        <v>696004</v>
      </c>
      <c r="D54" s="2">
        <v>754858</v>
      </c>
      <c r="E54" s="2">
        <v>814180</v>
      </c>
      <c r="F54" s="2">
        <v>886667</v>
      </c>
      <c r="G54" s="3">
        <v>8.8999999999999996E-2</v>
      </c>
      <c r="H54">
        <v>1</v>
      </c>
      <c r="I54">
        <v>1</v>
      </c>
      <c r="J54" s="10">
        <f t="shared" si="0"/>
        <v>13.375606025224718</v>
      </c>
      <c r="K54" s="19">
        <f t="shared" si="8"/>
        <v>13.375606025224718</v>
      </c>
      <c r="L54" s="1">
        <v>896581</v>
      </c>
      <c r="M54" s="17">
        <f t="shared" si="3"/>
        <v>2.6751212050449432E-3</v>
      </c>
      <c r="N54" s="4" t="s">
        <v>43</v>
      </c>
      <c r="O54" s="20">
        <f t="shared" si="4"/>
        <v>896581</v>
      </c>
      <c r="P54" s="23">
        <f t="shared" si="5"/>
        <v>1.1636777243700942</v>
      </c>
      <c r="Q54">
        <f t="shared" si="9"/>
        <v>1</v>
      </c>
      <c r="R54">
        <f t="shared" si="6"/>
        <v>3</v>
      </c>
      <c r="S54">
        <f t="shared" si="10"/>
        <v>295555.66666666669</v>
      </c>
    </row>
    <row r="55" spans="1:19" x14ac:dyDescent="0.25">
      <c r="A55" s="11">
        <v>47</v>
      </c>
      <c r="B55" t="s">
        <v>36</v>
      </c>
      <c r="C55" s="2">
        <v>638800</v>
      </c>
      <c r="D55" s="2">
        <v>642237</v>
      </c>
      <c r="E55" s="2">
        <v>672591</v>
      </c>
      <c r="F55" s="2">
        <v>779094</v>
      </c>
      <c r="G55" s="3">
        <v>0.158</v>
      </c>
      <c r="H55">
        <v>1</v>
      </c>
      <c r="I55">
        <v>1</v>
      </c>
      <c r="J55" s="10">
        <f t="shared" si="0"/>
        <v>11.752838890605409</v>
      </c>
      <c r="K55" s="19">
        <f t="shared" si="8"/>
        <v>11.752838890605409</v>
      </c>
      <c r="L55" s="1">
        <v>770026</v>
      </c>
      <c r="M55" s="17">
        <f t="shared" si="3"/>
        <v>2.3505677781210815E-3</v>
      </c>
      <c r="N55" s="4" t="s">
        <v>36</v>
      </c>
      <c r="O55" s="20">
        <f t="shared" si="4"/>
        <v>770026</v>
      </c>
      <c r="P55" s="23">
        <f t="shared" si="5"/>
        <v>1.0224969836369169</v>
      </c>
      <c r="Q55">
        <f t="shared" si="9"/>
        <v>1</v>
      </c>
      <c r="R55">
        <f t="shared" si="6"/>
        <v>3</v>
      </c>
      <c r="S55">
        <f t="shared" si="10"/>
        <v>259698</v>
      </c>
    </row>
    <row r="56" spans="1:19" x14ac:dyDescent="0.25">
      <c r="A56" s="11">
        <v>48</v>
      </c>
      <c r="B56" t="s">
        <v>3</v>
      </c>
      <c r="C56" s="2">
        <v>550043</v>
      </c>
      <c r="D56" s="2">
        <v>626933</v>
      </c>
      <c r="E56" s="2">
        <v>710231</v>
      </c>
      <c r="F56" s="2">
        <v>733391</v>
      </c>
      <c r="G56" s="3">
        <v>3.3000000000000002E-2</v>
      </c>
      <c r="H56">
        <v>1</v>
      </c>
      <c r="I56">
        <v>1</v>
      </c>
      <c r="J56" s="10">
        <f t="shared" si="0"/>
        <v>11.063397057120183</v>
      </c>
      <c r="K56" s="19">
        <f t="shared" si="8"/>
        <v>11.063397057120183</v>
      </c>
      <c r="L56" s="1">
        <v>724357</v>
      </c>
      <c r="M56" s="17">
        <f t="shared" si="3"/>
        <v>2.2126794114240363E-3</v>
      </c>
      <c r="N56" s="4" t="s">
        <v>3</v>
      </c>
      <c r="O56" s="20">
        <f t="shared" si="4"/>
        <v>724357</v>
      </c>
      <c r="P56" s="23">
        <f t="shared" si="5"/>
        <v>0.96251554411465379</v>
      </c>
      <c r="Q56">
        <f t="shared" si="9"/>
        <v>1</v>
      </c>
      <c r="R56">
        <f t="shared" si="6"/>
        <v>3</v>
      </c>
      <c r="S56">
        <f t="shared" si="10"/>
        <v>244463.66666666666</v>
      </c>
    </row>
    <row r="57" spans="1:19" x14ac:dyDescent="0.25">
      <c r="A57" s="11">
        <v>49</v>
      </c>
      <c r="B57" s="13" t="s">
        <v>47</v>
      </c>
      <c r="C57" s="2">
        <v>562758</v>
      </c>
      <c r="D57" s="2">
        <v>608613</v>
      </c>
      <c r="E57" s="2">
        <v>625741</v>
      </c>
      <c r="F57" s="2">
        <v>643077</v>
      </c>
      <c r="G57" s="3">
        <v>2.8000000000000001E-2</v>
      </c>
      <c r="H57">
        <v>1</v>
      </c>
      <c r="I57">
        <v>1</v>
      </c>
      <c r="J57" s="10">
        <f t="shared" si="0"/>
        <v>9.7009864987457917</v>
      </c>
      <c r="K57" s="19">
        <f t="shared" si="8"/>
        <v>9.7009864987457917</v>
      </c>
      <c r="L57" s="1">
        <v>623251</v>
      </c>
      <c r="M57" s="17">
        <f t="shared" si="3"/>
        <v>1.9401972997491583E-3</v>
      </c>
      <c r="N57" s="4" t="s">
        <v>47</v>
      </c>
      <c r="O57" s="20">
        <f t="shared" si="4"/>
        <v>623251</v>
      </c>
      <c r="P57" s="23">
        <f t="shared" si="5"/>
        <v>0.84398582551820134</v>
      </c>
      <c r="Q57">
        <f t="shared" si="9"/>
        <v>1</v>
      </c>
      <c r="R57" s="13">
        <f t="shared" si="6"/>
        <v>3</v>
      </c>
      <c r="S57">
        <f t="shared" si="10"/>
        <v>214359</v>
      </c>
    </row>
    <row r="58" spans="1:19" x14ac:dyDescent="0.25">
      <c r="A58" s="11">
        <v>50</v>
      </c>
      <c r="B58" t="s">
        <v>2</v>
      </c>
      <c r="C58" s="2">
        <v>453589</v>
      </c>
      <c r="D58" s="2">
        <v>493786</v>
      </c>
      <c r="E58" s="2">
        <v>563626</v>
      </c>
      <c r="F58" s="2">
        <v>576851</v>
      </c>
      <c r="G58" s="3">
        <v>2.3E-2</v>
      </c>
      <c r="H58">
        <v>1</v>
      </c>
      <c r="I58">
        <v>1</v>
      </c>
      <c r="J58" s="10">
        <f t="shared" si="0"/>
        <v>8.7019497863988438</v>
      </c>
      <c r="K58" s="19">
        <f t="shared" si="8"/>
        <v>8.7019497863988438</v>
      </c>
      <c r="L58" s="1">
        <v>581075</v>
      </c>
      <c r="M58" s="17">
        <f t="shared" si="3"/>
        <v>1.7403899572797686E-3</v>
      </c>
      <c r="N58" s="4" t="s">
        <v>2</v>
      </c>
      <c r="O58" s="20">
        <f t="shared" si="4"/>
        <v>581075</v>
      </c>
      <c r="P58" s="23">
        <f t="shared" si="5"/>
        <v>0.75706963153090523</v>
      </c>
      <c r="Q58">
        <f t="shared" si="9"/>
        <v>1</v>
      </c>
      <c r="R58">
        <f t="shared" si="6"/>
        <v>3</v>
      </c>
      <c r="S58">
        <f t="shared" si="10"/>
        <v>192283.66666666666</v>
      </c>
    </row>
    <row r="59" spans="1:19" x14ac:dyDescent="0.25">
      <c r="B59" s="13" t="s">
        <v>12</v>
      </c>
      <c r="C59" s="2">
        <v>606900</v>
      </c>
      <c r="D59" s="2">
        <v>572086</v>
      </c>
      <c r="E59" s="2">
        <v>601723</v>
      </c>
      <c r="F59" s="2">
        <v>689545</v>
      </c>
      <c r="G59" s="3">
        <v>0.14599999999999999</v>
      </c>
      <c r="H59" s="2">
        <v>0</v>
      </c>
      <c r="I59" s="2">
        <v>0</v>
      </c>
      <c r="J59" s="10">
        <f t="shared" si="0"/>
        <v>10.401968559406832</v>
      </c>
      <c r="K59" s="19">
        <f>(J59)/1</f>
        <v>10.401968559406832</v>
      </c>
      <c r="L59" s="1">
        <v>717717</v>
      </c>
      <c r="M59" s="17">
        <f t="shared" si="3"/>
        <v>2.0803937118813662E-3</v>
      </c>
      <c r="N59" s="4" t="s">
        <v>57</v>
      </c>
      <c r="O59" s="20"/>
      <c r="P59" s="23">
        <f t="shared" si="5"/>
        <v>0.90497126480491163</v>
      </c>
      <c r="Q59" s="7">
        <f t="shared" si="9"/>
        <v>0</v>
      </c>
      <c r="R59" s="14">
        <v>3</v>
      </c>
      <c r="S59">
        <f t="shared" si="10"/>
        <v>229848.33333333334</v>
      </c>
    </row>
    <row r="60" spans="1:19" x14ac:dyDescent="0.25">
      <c r="B60" t="s">
        <v>52</v>
      </c>
      <c r="C60" s="2">
        <v>3522037</v>
      </c>
      <c r="D60" s="2">
        <v>3808605</v>
      </c>
      <c r="E60" s="2">
        <v>3725789</v>
      </c>
      <c r="F60" s="2">
        <v>3285874</v>
      </c>
      <c r="G60" s="3">
        <v>-0.11799999999999999</v>
      </c>
      <c r="H60" s="2">
        <v>0</v>
      </c>
      <c r="I60" s="2">
        <v>0</v>
      </c>
      <c r="J60" s="10"/>
      <c r="K60" s="2"/>
      <c r="L60" s="1">
        <v>2813000</v>
      </c>
      <c r="M60" s="17">
        <f t="shared" si="3"/>
        <v>9.9136555375421067E-3</v>
      </c>
      <c r="N60" s="4" t="s">
        <v>52</v>
      </c>
      <c r="O60" s="20"/>
      <c r="P60" s="23">
        <f t="shared" si="5"/>
        <v>4.3124401594813602</v>
      </c>
      <c r="Q60" s="7">
        <f t="shared" si="9"/>
        <v>0</v>
      </c>
      <c r="R60" s="7"/>
    </row>
    <row r="61" spans="1:19" x14ac:dyDescent="0.25">
      <c r="C61" s="2"/>
      <c r="D61" s="2"/>
      <c r="E61" s="2"/>
      <c r="F61" s="2"/>
      <c r="G61" s="3"/>
      <c r="H61" s="7">
        <f>SUM(H9:H59)</f>
        <v>435</v>
      </c>
      <c r="I61" s="7">
        <f>SUM(I9:I59)</f>
        <v>435</v>
      </c>
      <c r="J61" s="7">
        <f>SUM(J9:J60)</f>
        <v>4999.9999999999982</v>
      </c>
      <c r="K61" s="7"/>
      <c r="L61" s="1">
        <v>387422</v>
      </c>
      <c r="M61" s="1"/>
      <c r="N61" s="8" t="s">
        <v>60</v>
      </c>
      <c r="O61" s="8"/>
      <c r="P61" s="6"/>
      <c r="Q61" s="7">
        <f>SUM(Q9:Q59)</f>
        <v>435</v>
      </c>
      <c r="R61" s="7">
        <f>SUM(R9:R59)</f>
        <v>538</v>
      </c>
      <c r="S61" t="s">
        <v>59</v>
      </c>
    </row>
    <row r="62" spans="1:19" x14ac:dyDescent="0.25">
      <c r="A62" t="s">
        <v>53</v>
      </c>
      <c r="B62" t="s">
        <v>54</v>
      </c>
      <c r="L62" s="12">
        <f>SUM(L59:L61)</f>
        <v>3918139</v>
      </c>
      <c r="M62" s="1"/>
      <c r="N62" s="28" t="s">
        <v>61</v>
      </c>
    </row>
    <row r="63" spans="1:19" x14ac:dyDescent="0.25">
      <c r="F63" s="1">
        <f>SUM(F9:F59)</f>
        <v>331449281</v>
      </c>
      <c r="G63" t="s">
        <v>102</v>
      </c>
      <c r="L63" s="1">
        <f>SUM(L9:L59)</f>
        <v>331347131</v>
      </c>
      <c r="M63" s="1"/>
      <c r="N63" s="4" t="s">
        <v>70</v>
      </c>
      <c r="Q63" t="s">
        <v>77</v>
      </c>
      <c r="S63">
        <f>F8^(1/3)</f>
        <v>692.05247647418798</v>
      </c>
    </row>
    <row r="64" spans="1:19" x14ac:dyDescent="0.25">
      <c r="I64" t="s">
        <v>79</v>
      </c>
      <c r="L64" s="1"/>
      <c r="M64" s="1"/>
    </row>
    <row r="65" spans="1:16" x14ac:dyDescent="0.25">
      <c r="A65" t="s">
        <v>103</v>
      </c>
      <c r="I65" t="s">
        <v>80</v>
      </c>
    </row>
    <row r="66" spans="1:16" x14ac:dyDescent="0.25">
      <c r="I66" t="s">
        <v>81</v>
      </c>
      <c r="J66">
        <v>5000</v>
      </c>
      <c r="L66" s="26" t="s">
        <v>96</v>
      </c>
      <c r="M66" s="26"/>
      <c r="N66" s="27" t="s">
        <v>99</v>
      </c>
      <c r="O66" s="27"/>
      <c r="P66" s="24" t="s">
        <v>95</v>
      </c>
    </row>
    <row r="67" spans="1:16" x14ac:dyDescent="0.25">
      <c r="L67" t="s">
        <v>91</v>
      </c>
      <c r="N67" s="1">
        <f>SUM(L54:L58)</f>
        <v>3595290</v>
      </c>
      <c r="O67" s="1"/>
      <c r="P67" s="25">
        <f>(N67)/(L$8)</f>
        <v>1.0771053457345664E-2</v>
      </c>
    </row>
    <row r="68" spans="1:16" x14ac:dyDescent="0.25">
      <c r="G68" s="1"/>
      <c r="I68" t="s">
        <v>82</v>
      </c>
      <c r="L68" t="s">
        <v>97</v>
      </c>
      <c r="N68" s="15">
        <f>SUM(L49:L58)</f>
        <v>9458862</v>
      </c>
      <c r="P68" s="25">
        <f t="shared" ref="P68:P69" si="11">(N68)/(L$8)</f>
        <v>2.833760510213516E-2</v>
      </c>
    </row>
    <row r="69" spans="1:16" x14ac:dyDescent="0.25">
      <c r="G69" s="4"/>
      <c r="I69" t="s">
        <v>83</v>
      </c>
      <c r="J69" s="29">
        <f>F8/J66</f>
        <v>66289.856199999995</v>
      </c>
      <c r="L69" t="s">
        <v>69</v>
      </c>
      <c r="N69" s="15">
        <f>SUM(L46:L58)</f>
        <v>14493274</v>
      </c>
      <c r="O69" s="15"/>
      <c r="P69" s="25">
        <f t="shared" si="11"/>
        <v>4.3420093796594436E-2</v>
      </c>
    </row>
    <row r="70" spans="1:16" x14ac:dyDescent="0.25">
      <c r="J70" s="29"/>
      <c r="L70" t="s">
        <v>98</v>
      </c>
      <c r="N70" s="15">
        <f>SUM(L44:L58)</f>
        <v>18550275</v>
      </c>
      <c r="O70" s="15"/>
      <c r="P70" s="25">
        <f t="shared" ref="P70" si="12">(N70)/(L$8)</f>
        <v>5.5574377497632409E-2</v>
      </c>
    </row>
    <row r="71" spans="1:16" x14ac:dyDescent="0.25">
      <c r="I71" t="s">
        <v>84</v>
      </c>
      <c r="J71" s="29">
        <f>J9/J58</f>
        <v>68.541482982607292</v>
      </c>
      <c r="L71" t="s">
        <v>67</v>
      </c>
      <c r="N71" s="15">
        <f>SUM(L33:L58)</f>
        <v>58072804</v>
      </c>
      <c r="O71" s="15"/>
      <c r="P71" s="25">
        <f>(N71)/(L$8)</f>
        <v>0.17397908827993211</v>
      </c>
    </row>
    <row r="72" spans="1:16" x14ac:dyDescent="0.25">
      <c r="I72" t="s">
        <v>85</v>
      </c>
      <c r="L72" t="s">
        <v>90</v>
      </c>
      <c r="N72" s="15">
        <f>SUM(L32:L59)</f>
        <v>63724714</v>
      </c>
      <c r="O72" s="15"/>
      <c r="P72" s="25">
        <f>(N72)/(L$8)</f>
        <v>0.19091152620457977</v>
      </c>
    </row>
    <row r="73" spans="1:16" x14ac:dyDescent="0.25">
      <c r="L73" t="s">
        <v>68</v>
      </c>
      <c r="N73" s="15">
        <f>SUM(L9:L32)</f>
        <v>272556610</v>
      </c>
      <c r="O73" s="15"/>
      <c r="P73" s="25">
        <f>(N73)/(L$8)</f>
        <v>0.81654659748251568</v>
      </c>
    </row>
    <row r="74" spans="1:16" x14ac:dyDescent="0.25">
      <c r="A74" t="s">
        <v>105</v>
      </c>
      <c r="L74" t="s">
        <v>87</v>
      </c>
      <c r="N74" s="15">
        <f>SUM(L9:L36)</f>
        <v>289944207</v>
      </c>
      <c r="O74" s="15"/>
      <c r="P74" s="25">
        <f>(N74)/(L$8)</f>
        <v>0.86863773249020149</v>
      </c>
    </row>
    <row r="75" spans="1:16" x14ac:dyDescent="0.25">
      <c r="A75" t="s">
        <v>104</v>
      </c>
      <c r="C75" s="1"/>
      <c r="L75" s="22" t="s">
        <v>89</v>
      </c>
    </row>
    <row r="77" spans="1:16" x14ac:dyDescent="0.25">
      <c r="C77" s="16" t="s">
        <v>107</v>
      </c>
      <c r="L77" t="s">
        <v>86</v>
      </c>
      <c r="N77" s="15">
        <f>SUM(L37:L58)</f>
        <v>40685207</v>
      </c>
      <c r="O77" s="15"/>
      <c r="P77" t="s">
        <v>88</v>
      </c>
    </row>
    <row r="78" spans="1:16" x14ac:dyDescent="0.25">
      <c r="B78" t="s">
        <v>46</v>
      </c>
      <c r="C78" s="6">
        <v>817904</v>
      </c>
      <c r="D78">
        <v>4</v>
      </c>
    </row>
    <row r="79" spans="1:16" x14ac:dyDescent="0.25">
      <c r="B79" t="s">
        <v>19</v>
      </c>
      <c r="C79" s="6">
        <v>797592.25</v>
      </c>
      <c r="D79">
        <v>4</v>
      </c>
    </row>
    <row r="80" spans="1:16" x14ac:dyDescent="0.25">
      <c r="B80" t="s">
        <v>30</v>
      </c>
      <c r="C80" s="6">
        <v>776153.5</v>
      </c>
      <c r="D80">
        <v>4</v>
      </c>
    </row>
    <row r="81" spans="2:4" x14ac:dyDescent="0.25">
      <c r="B81" t="s">
        <v>7</v>
      </c>
      <c r="C81" s="6">
        <v>752881</v>
      </c>
      <c r="D81">
        <v>4</v>
      </c>
    </row>
    <row r="82" spans="2:4" x14ac:dyDescent="0.25">
      <c r="B82" t="s">
        <v>27</v>
      </c>
      <c r="C82" s="6">
        <v>740319.75</v>
      </c>
      <c r="D82">
        <v>4</v>
      </c>
    </row>
    <row r="83" spans="2:4" x14ac:dyDescent="0.25">
      <c r="B83" t="s">
        <v>20</v>
      </c>
      <c r="C83" s="6">
        <v>734470</v>
      </c>
      <c r="D83">
        <v>4</v>
      </c>
    </row>
    <row r="84" spans="2:4" x14ac:dyDescent="0.25">
      <c r="B84" t="s">
        <v>33</v>
      </c>
      <c r="C84" s="6">
        <v>705840.66666666663</v>
      </c>
      <c r="D84">
        <v>3</v>
      </c>
    </row>
    <row r="85" spans="2:4" x14ac:dyDescent="0.25">
      <c r="B85" t="s">
        <v>29</v>
      </c>
      <c r="C85" s="6">
        <v>653834.66666666663</v>
      </c>
      <c r="D85">
        <v>3</v>
      </c>
    </row>
    <row r="86" spans="2:4" x14ac:dyDescent="0.25">
      <c r="B86" t="s">
        <v>16</v>
      </c>
      <c r="C86" s="6">
        <v>919553</v>
      </c>
      <c r="D86">
        <v>2</v>
      </c>
    </row>
    <row r="87" spans="2:4" x14ac:dyDescent="0.25">
      <c r="B87" t="s">
        <v>50</v>
      </c>
      <c r="C87" s="6">
        <v>896858</v>
      </c>
      <c r="D87">
        <v>2</v>
      </c>
    </row>
    <row r="88" spans="2:4" x14ac:dyDescent="0.25">
      <c r="B88" t="s">
        <v>15</v>
      </c>
      <c r="C88" s="6">
        <v>727635.5</v>
      </c>
      <c r="D88">
        <v>2</v>
      </c>
    </row>
    <row r="89" spans="2:4" x14ac:dyDescent="0.25">
      <c r="B89" t="s">
        <v>31</v>
      </c>
      <c r="C89" s="6">
        <v>688764.5</v>
      </c>
      <c r="D89">
        <v>2</v>
      </c>
    </row>
    <row r="90" spans="2:4" x14ac:dyDescent="0.25">
      <c r="B90" t="s">
        <v>0</v>
      </c>
      <c r="C90" s="6">
        <v>681179.5</v>
      </c>
      <c r="D90">
        <v>2</v>
      </c>
    </row>
    <row r="91" spans="2:4" x14ac:dyDescent="0.25">
      <c r="B91" t="s">
        <v>41</v>
      </c>
      <c r="C91" s="6">
        <v>548689.5</v>
      </c>
      <c r="D91">
        <v>2</v>
      </c>
    </row>
    <row r="92" spans="2:4" x14ac:dyDescent="0.25">
      <c r="B92" t="s">
        <v>1</v>
      </c>
      <c r="C92" s="6">
        <v>542112.5</v>
      </c>
      <c r="D92">
        <v>2</v>
      </c>
    </row>
    <row r="93" spans="2:4" x14ac:dyDescent="0.25">
      <c r="B93" t="s">
        <v>11</v>
      </c>
      <c r="C93" s="6">
        <v>989948</v>
      </c>
      <c r="D93">
        <v>1</v>
      </c>
    </row>
    <row r="94" spans="2:4" x14ac:dyDescent="0.25">
      <c r="B94" t="s">
        <v>43</v>
      </c>
      <c r="C94" s="6">
        <v>886667</v>
      </c>
      <c r="D94">
        <v>1</v>
      </c>
    </row>
    <row r="95" spans="2:4" x14ac:dyDescent="0.25">
      <c r="B95" t="s">
        <v>36</v>
      </c>
      <c r="C95" s="6">
        <v>779094</v>
      </c>
      <c r="D95">
        <v>1</v>
      </c>
    </row>
    <row r="96" spans="2:4" x14ac:dyDescent="0.25">
      <c r="B96" t="s">
        <v>3</v>
      </c>
      <c r="C96" s="6">
        <v>733391</v>
      </c>
      <c r="D96">
        <v>1</v>
      </c>
    </row>
    <row r="97" spans="1:15" x14ac:dyDescent="0.25">
      <c r="B97" t="s">
        <v>47</v>
      </c>
      <c r="C97" s="6">
        <v>643077</v>
      </c>
      <c r="D97">
        <v>1</v>
      </c>
    </row>
    <row r="98" spans="1:15" x14ac:dyDescent="0.25">
      <c r="B98" t="s">
        <v>2</v>
      </c>
      <c r="C98" s="6">
        <v>576851</v>
      </c>
      <c r="D98">
        <v>1</v>
      </c>
    </row>
    <row r="99" spans="1:15" x14ac:dyDescent="0.25">
      <c r="C99" s="5"/>
    </row>
    <row r="103" spans="1:15" x14ac:dyDescent="0.25">
      <c r="A103" s="8" t="s">
        <v>106</v>
      </c>
      <c r="C103" s="4">
        <v>2024</v>
      </c>
    </row>
    <row r="104" spans="1:15" x14ac:dyDescent="0.25">
      <c r="B104" s="30" t="s">
        <v>65</v>
      </c>
      <c r="C104" s="31" t="s">
        <v>62</v>
      </c>
      <c r="D104" s="32" t="s">
        <v>64</v>
      </c>
      <c r="E104" s="16" t="s">
        <v>75</v>
      </c>
      <c r="F104" s="16" t="s">
        <v>66</v>
      </c>
      <c r="G104" s="16"/>
      <c r="I104" s="4"/>
      <c r="J104" s="4"/>
      <c r="K104" s="4"/>
      <c r="L104" s="4"/>
      <c r="M104" s="4"/>
      <c r="N104"/>
      <c r="O104"/>
    </row>
    <row r="105" spans="1:15" x14ac:dyDescent="0.25">
      <c r="B105" s="1">
        <v>39613493</v>
      </c>
      <c r="C105">
        <v>54</v>
      </c>
      <c r="D105" s="4" t="s">
        <v>8</v>
      </c>
      <c r="E105" s="21">
        <f>(1/(F105))*1000000</f>
        <v>1.363171886912371</v>
      </c>
      <c r="F105" s="6">
        <f t="shared" ref="F105:F130" si="13">(B105)/(C105)</f>
        <v>733583.20370370371</v>
      </c>
      <c r="I105" s="4"/>
      <c r="J105" s="4"/>
      <c r="K105" s="4"/>
      <c r="L105" s="4"/>
      <c r="M105" s="4"/>
      <c r="N105"/>
      <c r="O105"/>
    </row>
    <row r="106" spans="1:15" x14ac:dyDescent="0.25">
      <c r="B106" s="1">
        <v>29730311</v>
      </c>
      <c r="C106">
        <v>40</v>
      </c>
      <c r="D106" s="4" t="s">
        <v>45</v>
      </c>
      <c r="E106" s="21">
        <f t="shared" ref="E106:E131" si="14">(1/(F106))*1000000</f>
        <v>1.3454282398862225</v>
      </c>
      <c r="F106" s="6">
        <f t="shared" si="13"/>
        <v>743257.77500000002</v>
      </c>
      <c r="I106" s="4"/>
      <c r="J106" s="4"/>
      <c r="K106" s="4"/>
      <c r="L106" s="4"/>
      <c r="M106" s="4"/>
      <c r="N106"/>
      <c r="O106"/>
    </row>
    <row r="107" spans="1:15" x14ac:dyDescent="0.25">
      <c r="B107" s="1">
        <v>21944577</v>
      </c>
      <c r="C107">
        <v>30</v>
      </c>
      <c r="D107" s="4" t="s">
        <v>13</v>
      </c>
      <c r="E107" s="21">
        <f t="shared" si="14"/>
        <v>1.3670803497374318</v>
      </c>
      <c r="F107" s="6">
        <f t="shared" si="13"/>
        <v>731485.9</v>
      </c>
      <c r="I107" s="4"/>
      <c r="J107" s="4"/>
      <c r="K107" s="4"/>
      <c r="L107" s="4"/>
      <c r="M107" s="4"/>
      <c r="N107"/>
      <c r="O107"/>
    </row>
    <row r="108" spans="1:15" x14ac:dyDescent="0.25">
      <c r="B108" s="1">
        <v>19299981</v>
      </c>
      <c r="C108">
        <v>28</v>
      </c>
      <c r="D108" s="4" t="s">
        <v>34</v>
      </c>
      <c r="E108" s="21">
        <f t="shared" si="14"/>
        <v>1.4507786303002059</v>
      </c>
      <c r="F108" s="6">
        <f t="shared" si="13"/>
        <v>689285.03571428568</v>
      </c>
      <c r="I108" s="4"/>
      <c r="J108" s="4"/>
      <c r="K108" s="4"/>
      <c r="L108" s="4"/>
      <c r="M108" s="4"/>
      <c r="N108"/>
      <c r="O108"/>
    </row>
    <row r="109" spans="1:15" x14ac:dyDescent="0.25">
      <c r="B109" s="1">
        <v>8874520</v>
      </c>
      <c r="C109">
        <v>14</v>
      </c>
      <c r="D109" s="4" t="s">
        <v>32</v>
      </c>
      <c r="E109" s="21">
        <f t="shared" si="14"/>
        <v>1.5775501097524147</v>
      </c>
      <c r="F109" s="6">
        <f t="shared" si="13"/>
        <v>633894.28571428568</v>
      </c>
      <c r="I109" s="4"/>
      <c r="J109" s="4"/>
      <c r="K109" s="4"/>
      <c r="L109" s="4"/>
      <c r="M109" s="4"/>
      <c r="N109"/>
      <c r="O109"/>
    </row>
    <row r="110" spans="1:15" x14ac:dyDescent="0.25">
      <c r="B110" s="1">
        <v>8603985</v>
      </c>
      <c r="C110">
        <v>13</v>
      </c>
      <c r="D110" s="4" t="s">
        <v>48</v>
      </c>
      <c r="E110" s="21">
        <f t="shared" si="14"/>
        <v>1.5109277852065062</v>
      </c>
      <c r="F110" s="6">
        <f t="shared" si="13"/>
        <v>661845</v>
      </c>
      <c r="I110" s="4"/>
      <c r="J110" s="4"/>
      <c r="K110" s="4"/>
      <c r="L110" s="4"/>
      <c r="M110" s="4"/>
      <c r="N110"/>
      <c r="O110"/>
    </row>
    <row r="111" spans="1:15" x14ac:dyDescent="0.25">
      <c r="B111" s="1">
        <v>6169038</v>
      </c>
      <c r="C111">
        <v>10</v>
      </c>
      <c r="D111" s="4" t="s">
        <v>28</v>
      </c>
      <c r="E111" s="21">
        <f t="shared" si="14"/>
        <v>1.6209982820660207</v>
      </c>
      <c r="F111" s="6">
        <f t="shared" si="13"/>
        <v>616903.80000000005</v>
      </c>
      <c r="I111" s="4"/>
      <c r="J111" s="4"/>
      <c r="K111" s="4"/>
      <c r="L111" s="4"/>
      <c r="M111" s="4"/>
      <c r="N111"/>
      <c r="O111"/>
    </row>
    <row r="112" spans="1:15" x14ac:dyDescent="0.25">
      <c r="B112" s="1">
        <v>5893634</v>
      </c>
      <c r="C112">
        <v>10</v>
      </c>
      <c r="D112" s="4" t="s">
        <v>9</v>
      </c>
      <c r="E112" s="21">
        <f t="shared" si="14"/>
        <v>1.6967460144284494</v>
      </c>
      <c r="F112" s="6">
        <f t="shared" si="13"/>
        <v>589363.4</v>
      </c>
      <c r="I112" s="4"/>
      <c r="J112" s="4"/>
      <c r="K112" s="4"/>
      <c r="L112" s="4"/>
      <c r="M112" s="4"/>
      <c r="N112"/>
      <c r="O112"/>
    </row>
    <row r="113" spans="2:15" x14ac:dyDescent="0.25">
      <c r="B113" s="1">
        <v>5852490</v>
      </c>
      <c r="C113">
        <v>10</v>
      </c>
      <c r="D113" s="4" t="s">
        <v>51</v>
      </c>
      <c r="E113" s="21">
        <f t="shared" si="14"/>
        <v>1.708674427465916</v>
      </c>
      <c r="F113" s="6">
        <f t="shared" si="13"/>
        <v>585249</v>
      </c>
      <c r="I113" s="4"/>
      <c r="J113" s="4"/>
      <c r="K113" s="4"/>
      <c r="L113" s="4"/>
      <c r="M113" s="4"/>
      <c r="N113"/>
      <c r="O113"/>
    </row>
    <row r="114" spans="2:15" x14ac:dyDescent="0.25">
      <c r="B114" s="1">
        <v>5706398</v>
      </c>
      <c r="C114">
        <v>10</v>
      </c>
      <c r="D114" s="4" t="s">
        <v>26</v>
      </c>
      <c r="E114" s="21">
        <f t="shared" si="14"/>
        <v>1.7524189514997024</v>
      </c>
      <c r="F114" s="6">
        <f t="shared" si="13"/>
        <v>570639.80000000005</v>
      </c>
      <c r="I114" s="4"/>
      <c r="J114" s="4"/>
      <c r="K114" s="4"/>
      <c r="L114" s="4"/>
      <c r="M114" s="4"/>
      <c r="N114"/>
      <c r="O114"/>
    </row>
    <row r="115" spans="2:15" x14ac:dyDescent="0.25">
      <c r="B115" s="1">
        <v>5277830</v>
      </c>
      <c r="C115">
        <v>9</v>
      </c>
      <c r="D115" s="4" t="s">
        <v>42</v>
      </c>
      <c r="E115" s="21">
        <f t="shared" si="14"/>
        <v>1.7052462849314967</v>
      </c>
      <c r="F115" s="6">
        <f t="shared" si="13"/>
        <v>586425.5555555555</v>
      </c>
      <c r="I115" s="4"/>
      <c r="J115" s="4"/>
      <c r="K115" s="4"/>
      <c r="L115" s="4"/>
      <c r="M115" s="4"/>
      <c r="N115"/>
      <c r="O115"/>
    </row>
    <row r="116" spans="2:15" x14ac:dyDescent="0.25">
      <c r="B116" s="1">
        <v>4934193</v>
      </c>
      <c r="C116">
        <v>9</v>
      </c>
      <c r="D116" s="4" t="s">
        <v>5</v>
      </c>
      <c r="E116" s="21">
        <f t="shared" si="14"/>
        <v>1.8240064788710131</v>
      </c>
      <c r="F116" s="6">
        <f t="shared" si="13"/>
        <v>548243.66666666663</v>
      </c>
      <c r="I116" s="4"/>
      <c r="J116" s="4"/>
      <c r="K116" s="4"/>
      <c r="L116" s="4"/>
      <c r="M116" s="4"/>
      <c r="N116"/>
      <c r="O116"/>
    </row>
    <row r="117" spans="2:15" x14ac:dyDescent="0.25">
      <c r="B117" s="1">
        <v>2917224</v>
      </c>
      <c r="C117">
        <v>6</v>
      </c>
      <c r="D117" s="4" t="s">
        <v>20</v>
      </c>
      <c r="E117" s="21">
        <f t="shared" si="14"/>
        <v>2.0567498416302623</v>
      </c>
      <c r="F117" s="6">
        <f t="shared" si="13"/>
        <v>486204</v>
      </c>
      <c r="I117" s="4"/>
      <c r="J117" s="4"/>
      <c r="K117" s="4"/>
      <c r="L117" s="4"/>
      <c r="M117" s="4"/>
      <c r="N117"/>
      <c r="O117"/>
    </row>
    <row r="118" spans="2:15" x14ac:dyDescent="0.25">
      <c r="B118" s="1">
        <v>2105005</v>
      </c>
      <c r="C118">
        <v>5</v>
      </c>
      <c r="D118" s="4" t="s">
        <v>33</v>
      </c>
      <c r="E118" s="21">
        <f t="shared" si="14"/>
        <v>2.3752912700919953</v>
      </c>
      <c r="F118" s="6">
        <f t="shared" si="13"/>
        <v>421001</v>
      </c>
      <c r="I118" s="4"/>
      <c r="J118" s="4"/>
      <c r="K118" s="4"/>
      <c r="L118" s="4"/>
      <c r="M118" s="4"/>
      <c r="N118"/>
      <c r="O118"/>
    </row>
    <row r="119" spans="2:15" x14ac:dyDescent="0.25">
      <c r="B119" s="1">
        <v>1951996</v>
      </c>
      <c r="C119">
        <v>5</v>
      </c>
      <c r="D119" s="4" t="s">
        <v>29</v>
      </c>
      <c r="E119" s="21">
        <f t="shared" si="14"/>
        <v>2.5614806587718415</v>
      </c>
      <c r="F119" s="6">
        <f t="shared" si="13"/>
        <v>390399.2</v>
      </c>
      <c r="I119" s="4"/>
      <c r="J119" s="4"/>
      <c r="K119" s="4"/>
      <c r="L119" s="4"/>
      <c r="M119" s="4"/>
      <c r="N119"/>
      <c r="O119"/>
    </row>
    <row r="120" spans="2:15" x14ac:dyDescent="0.25">
      <c r="B120" s="1">
        <v>1860123</v>
      </c>
      <c r="C120">
        <v>4</v>
      </c>
      <c r="D120" s="4" t="s">
        <v>16</v>
      </c>
      <c r="E120" s="21">
        <f t="shared" si="14"/>
        <v>2.1503954308397888</v>
      </c>
      <c r="F120" s="6">
        <f t="shared" si="13"/>
        <v>465030.75</v>
      </c>
      <c r="I120" s="4"/>
      <c r="J120" s="4"/>
      <c r="K120" s="4"/>
      <c r="L120" s="4"/>
      <c r="M120" s="4"/>
      <c r="N120"/>
      <c r="O120"/>
    </row>
    <row r="121" spans="2:15" x14ac:dyDescent="0.25">
      <c r="B121" s="1">
        <v>1767859</v>
      </c>
      <c r="C121">
        <v>4</v>
      </c>
      <c r="D121" s="4" t="s">
        <v>50</v>
      </c>
      <c r="E121" s="21">
        <f t="shared" si="14"/>
        <v>2.2626238857284431</v>
      </c>
      <c r="F121" s="6">
        <f t="shared" si="13"/>
        <v>441964.75</v>
      </c>
      <c r="I121" s="4"/>
      <c r="J121" s="4"/>
      <c r="K121" s="4"/>
      <c r="L121" s="4"/>
      <c r="M121" s="4"/>
      <c r="N121"/>
      <c r="O121"/>
    </row>
    <row r="122" spans="2:15" x14ac:dyDescent="0.25">
      <c r="B122" s="1">
        <v>1354522</v>
      </c>
      <c r="C122">
        <v>4</v>
      </c>
      <c r="D122" s="4" t="s">
        <v>0</v>
      </c>
      <c r="E122" s="21">
        <f t="shared" si="14"/>
        <v>2.9530712679454449</v>
      </c>
      <c r="F122" s="6">
        <f t="shared" si="13"/>
        <v>338630.5</v>
      </c>
      <c r="I122" s="4"/>
      <c r="J122" s="4"/>
      <c r="K122" s="4"/>
      <c r="L122" s="4"/>
      <c r="M122" s="4"/>
      <c r="N122"/>
      <c r="O122"/>
    </row>
    <row r="123" spans="2:15" x14ac:dyDescent="0.25">
      <c r="B123" s="1">
        <v>1061509</v>
      </c>
      <c r="C123">
        <v>4</v>
      </c>
      <c r="D123" s="4" t="s">
        <v>41</v>
      </c>
      <c r="E123" s="21">
        <f t="shared" si="14"/>
        <v>3.7682205238014941</v>
      </c>
      <c r="F123" s="6">
        <f t="shared" si="13"/>
        <v>265377.25</v>
      </c>
      <c r="I123" s="4"/>
      <c r="J123" s="4"/>
      <c r="K123" s="4"/>
      <c r="L123" s="4"/>
      <c r="M123" s="4"/>
      <c r="N123"/>
      <c r="O123"/>
    </row>
    <row r="124" spans="2:15" x14ac:dyDescent="0.25">
      <c r="B124" s="1">
        <v>1085004</v>
      </c>
      <c r="C124" s="2">
        <v>4</v>
      </c>
      <c r="D124" s="4" t="s">
        <v>1</v>
      </c>
      <c r="E124" s="21">
        <f t="shared" si="14"/>
        <v>3.6866223534659781</v>
      </c>
      <c r="F124" s="6">
        <f t="shared" si="13"/>
        <v>271251</v>
      </c>
      <c r="I124" s="4"/>
      <c r="J124" s="4"/>
      <c r="K124" s="4"/>
      <c r="L124" s="4"/>
      <c r="M124" s="4"/>
      <c r="N124"/>
      <c r="O124"/>
    </row>
    <row r="125" spans="2:15" x14ac:dyDescent="0.25">
      <c r="B125" s="1">
        <v>990334</v>
      </c>
      <c r="C125">
        <v>3</v>
      </c>
      <c r="D125" s="4" t="s">
        <v>11</v>
      </c>
      <c r="E125" s="21">
        <f t="shared" si="14"/>
        <v>3.0292810304402358</v>
      </c>
      <c r="F125" s="6">
        <f t="shared" si="13"/>
        <v>330111.33333333331</v>
      </c>
      <c r="I125" s="4"/>
      <c r="J125" s="4"/>
      <c r="K125" s="4"/>
      <c r="L125" s="4"/>
      <c r="M125" s="4"/>
      <c r="N125"/>
      <c r="O125"/>
    </row>
    <row r="126" spans="2:15" x14ac:dyDescent="0.25">
      <c r="B126" s="1">
        <v>770026</v>
      </c>
      <c r="C126">
        <v>3</v>
      </c>
      <c r="D126" s="4" t="s">
        <v>36</v>
      </c>
      <c r="E126" s="21">
        <f t="shared" si="14"/>
        <v>3.895972343790989</v>
      </c>
      <c r="F126" s="6">
        <f t="shared" si="13"/>
        <v>256675.33333333334</v>
      </c>
      <c r="I126" s="4"/>
      <c r="J126" s="4"/>
      <c r="K126" s="4"/>
      <c r="L126" s="4"/>
      <c r="M126" s="4"/>
      <c r="N126"/>
      <c r="O126"/>
    </row>
    <row r="127" spans="2:15" x14ac:dyDescent="0.25">
      <c r="B127" s="1">
        <v>724357</v>
      </c>
      <c r="C127">
        <v>3</v>
      </c>
      <c r="D127" s="4" t="s">
        <v>3</v>
      </c>
      <c r="E127" s="21">
        <f t="shared" si="14"/>
        <v>4.1416042089743046</v>
      </c>
      <c r="F127" s="6">
        <f t="shared" si="13"/>
        <v>241452.33333333334</v>
      </c>
      <c r="I127" s="4"/>
      <c r="J127" s="4"/>
      <c r="K127" s="4"/>
      <c r="L127" s="4"/>
      <c r="M127" s="4"/>
      <c r="N127"/>
      <c r="O127"/>
    </row>
    <row r="128" spans="2:15" x14ac:dyDescent="0.25">
      <c r="B128" s="1">
        <v>623251</v>
      </c>
      <c r="C128">
        <v>3</v>
      </c>
      <c r="D128" s="4" t="s">
        <v>47</v>
      </c>
      <c r="E128" s="21">
        <f t="shared" si="14"/>
        <v>4.8134700144885443</v>
      </c>
      <c r="F128" s="6">
        <f t="shared" si="13"/>
        <v>207750.33333333334</v>
      </c>
      <c r="I128" s="4"/>
      <c r="J128" s="4"/>
      <c r="K128" s="4"/>
      <c r="L128" s="4"/>
      <c r="M128" s="4"/>
      <c r="N128"/>
      <c r="O128"/>
    </row>
    <row r="129" spans="2:15" x14ac:dyDescent="0.25">
      <c r="B129" s="1">
        <v>581075</v>
      </c>
      <c r="C129">
        <v>3</v>
      </c>
      <c r="D129" s="4" t="s">
        <v>2</v>
      </c>
      <c r="E129" s="21">
        <f t="shared" si="14"/>
        <v>5.1628447274448224</v>
      </c>
      <c r="F129" s="6">
        <f t="shared" si="13"/>
        <v>193691.66666666666</v>
      </c>
      <c r="I129" s="4"/>
      <c r="J129" s="4"/>
      <c r="K129" s="4"/>
      <c r="L129" s="4"/>
      <c r="M129" s="4"/>
      <c r="N129"/>
      <c r="O129"/>
    </row>
    <row r="130" spans="2:15" x14ac:dyDescent="0.25">
      <c r="B130" s="1">
        <v>717717</v>
      </c>
      <c r="C130" s="7">
        <v>3</v>
      </c>
      <c r="D130" s="4" t="s">
        <v>57</v>
      </c>
      <c r="E130" s="21">
        <f t="shared" si="14"/>
        <v>4.1799204979121294</v>
      </c>
      <c r="F130" s="6">
        <f t="shared" si="13"/>
        <v>239239</v>
      </c>
      <c r="I130" s="4"/>
      <c r="J130" s="4"/>
      <c r="K130" s="4"/>
      <c r="L130" s="4"/>
      <c r="M130" s="4"/>
      <c r="N130"/>
      <c r="O130"/>
    </row>
    <row r="131" spans="2:15" x14ac:dyDescent="0.25">
      <c r="C131" s="1">
        <f>AVERAGE(C105,C130)</f>
        <v>28.5</v>
      </c>
      <c r="D131" s="4" t="s">
        <v>74</v>
      </c>
      <c r="E131" s="21">
        <f t="shared" si="14"/>
        <v>2.1243643980360707</v>
      </c>
      <c r="F131" s="6">
        <f>AVERAGE(F105:F130)</f>
        <v>470729.03355209611</v>
      </c>
      <c r="I131" s="4"/>
      <c r="J131" s="4"/>
      <c r="K131" s="4"/>
      <c r="L131" s="4"/>
      <c r="M131" s="4"/>
      <c r="N131"/>
      <c r="O131"/>
    </row>
    <row r="132" spans="2:15" x14ac:dyDescent="0.25">
      <c r="C132" s="1"/>
      <c r="D132" s="4"/>
      <c r="E132" s="21"/>
      <c r="F132" s="6"/>
      <c r="I132" s="4"/>
      <c r="J132" s="4"/>
      <c r="K132" s="4"/>
      <c r="L132" s="4"/>
      <c r="M132" s="4"/>
      <c r="N132"/>
      <c r="O132"/>
    </row>
    <row r="133" spans="2:15" x14ac:dyDescent="0.25">
      <c r="B133" t="s">
        <v>116</v>
      </c>
      <c r="C133" s="1"/>
      <c r="D133" s="4"/>
      <c r="E133" s="21"/>
      <c r="F133" s="6"/>
      <c r="I133" s="4"/>
      <c r="J133" s="4"/>
      <c r="K133" s="4"/>
      <c r="L133" s="4"/>
      <c r="M133" s="4"/>
      <c r="N133"/>
      <c r="O133"/>
    </row>
    <row r="134" spans="2:15" x14ac:dyDescent="0.25">
      <c r="C134" s="1"/>
      <c r="D134" s="4"/>
      <c r="E134" s="21"/>
      <c r="F134" s="6"/>
      <c r="I134" s="4"/>
      <c r="J134" s="4"/>
      <c r="K134" s="4"/>
      <c r="L134" s="4"/>
      <c r="M134" s="4"/>
      <c r="N134"/>
      <c r="O134"/>
    </row>
    <row r="135" spans="2:15" x14ac:dyDescent="0.25">
      <c r="B135" s="16" t="s">
        <v>117</v>
      </c>
      <c r="C135" s="1"/>
      <c r="D135" s="4"/>
      <c r="E135" s="21" t="s">
        <v>118</v>
      </c>
      <c r="F135" s="6" t="s">
        <v>119</v>
      </c>
      <c r="I135" s="4"/>
      <c r="J135" s="4"/>
      <c r="K135" s="4"/>
      <c r="L135" s="4"/>
      <c r="M135" s="4"/>
      <c r="N135"/>
      <c r="O135"/>
    </row>
    <row r="136" spans="2:15" x14ac:dyDescent="0.25">
      <c r="C136" t="s">
        <v>112</v>
      </c>
      <c r="D136" t="s">
        <v>46</v>
      </c>
      <c r="E136" s="5">
        <v>817904</v>
      </c>
      <c r="F136">
        <v>4</v>
      </c>
      <c r="I136" s="4"/>
      <c r="J136" s="4"/>
      <c r="K136" s="4"/>
      <c r="L136" s="4"/>
      <c r="M136" s="4"/>
      <c r="N136"/>
      <c r="O136"/>
    </row>
    <row r="137" spans="2:15" x14ac:dyDescent="0.25">
      <c r="D137" t="s">
        <v>19</v>
      </c>
      <c r="E137" s="5">
        <v>797592.25</v>
      </c>
      <c r="F137">
        <v>4</v>
      </c>
      <c r="I137" s="4"/>
      <c r="J137" s="4"/>
      <c r="K137" s="4"/>
      <c r="L137" s="4"/>
      <c r="M137" s="4"/>
      <c r="N137"/>
      <c r="O137"/>
    </row>
    <row r="138" spans="2:15" x14ac:dyDescent="0.25">
      <c r="D138" t="s">
        <v>30</v>
      </c>
      <c r="E138" s="5">
        <v>776153.5</v>
      </c>
      <c r="F138">
        <v>4</v>
      </c>
      <c r="I138" s="4"/>
      <c r="J138" s="4"/>
      <c r="K138" s="4"/>
      <c r="L138" s="4"/>
      <c r="M138" s="4"/>
      <c r="N138"/>
      <c r="O138"/>
    </row>
    <row r="139" spans="2:15" x14ac:dyDescent="0.25">
      <c r="D139" t="s">
        <v>7</v>
      </c>
      <c r="E139" s="5">
        <v>752881</v>
      </c>
      <c r="F139">
        <v>4</v>
      </c>
      <c r="I139" s="4"/>
      <c r="J139" s="4"/>
      <c r="K139" s="4"/>
      <c r="L139" s="4"/>
      <c r="M139" s="4"/>
      <c r="N139"/>
      <c r="O139"/>
    </row>
    <row r="140" spans="2:15" x14ac:dyDescent="0.25">
      <c r="D140" t="s">
        <v>27</v>
      </c>
      <c r="E140" s="5">
        <v>740319.75</v>
      </c>
      <c r="F140">
        <v>4</v>
      </c>
      <c r="I140" s="4"/>
      <c r="J140" s="4"/>
      <c r="K140" s="4"/>
      <c r="L140" s="4"/>
      <c r="M140" s="4"/>
      <c r="N140"/>
      <c r="O140"/>
    </row>
    <row r="141" spans="2:15" x14ac:dyDescent="0.25">
      <c r="D141" t="s">
        <v>20</v>
      </c>
      <c r="E141" s="5">
        <v>734470</v>
      </c>
      <c r="F141">
        <v>4</v>
      </c>
      <c r="I141" s="4"/>
      <c r="J141" s="4"/>
      <c r="K141" s="4"/>
      <c r="L141" s="4"/>
      <c r="M141" s="4"/>
      <c r="N141"/>
      <c r="O141"/>
    </row>
    <row r="142" spans="2:15" x14ac:dyDescent="0.25">
      <c r="E142" s="5"/>
      <c r="I142" s="4"/>
      <c r="J142" s="4"/>
      <c r="K142" s="4"/>
      <c r="L142" s="4"/>
      <c r="M142" s="4"/>
      <c r="N142"/>
      <c r="O142"/>
    </row>
    <row r="143" spans="2:15" x14ac:dyDescent="0.25">
      <c r="C143" t="s">
        <v>113</v>
      </c>
      <c r="D143" t="s">
        <v>33</v>
      </c>
      <c r="E143" s="5">
        <v>705840.66666666663</v>
      </c>
      <c r="F143">
        <v>3</v>
      </c>
      <c r="I143" s="4"/>
      <c r="J143" s="4"/>
      <c r="K143" s="4"/>
      <c r="L143" s="4"/>
      <c r="M143" s="4"/>
      <c r="N143"/>
      <c r="O143"/>
    </row>
    <row r="144" spans="2:15" x14ac:dyDescent="0.25">
      <c r="D144" t="s">
        <v>29</v>
      </c>
      <c r="E144" s="5">
        <v>653834.66666666663</v>
      </c>
      <c r="F144">
        <v>3</v>
      </c>
      <c r="I144" s="4"/>
      <c r="J144" s="4"/>
      <c r="K144" s="4"/>
      <c r="L144" s="4"/>
      <c r="M144" s="4"/>
      <c r="N144"/>
      <c r="O144"/>
    </row>
    <row r="145" spans="3:15" x14ac:dyDescent="0.25">
      <c r="E145" s="5"/>
      <c r="I145" s="4"/>
      <c r="J145" s="4"/>
      <c r="K145" s="4"/>
      <c r="L145" s="4"/>
      <c r="M145" s="4"/>
      <c r="N145"/>
      <c r="O145"/>
    </row>
    <row r="146" spans="3:15" x14ac:dyDescent="0.25">
      <c r="C146" t="s">
        <v>114</v>
      </c>
      <c r="D146" t="s">
        <v>16</v>
      </c>
      <c r="E146" s="5">
        <v>919553</v>
      </c>
      <c r="F146">
        <v>2</v>
      </c>
      <c r="I146" s="4"/>
      <c r="J146" s="4"/>
      <c r="K146" s="4"/>
      <c r="L146" s="4"/>
      <c r="M146" s="4"/>
      <c r="N146"/>
      <c r="O146"/>
    </row>
    <row r="147" spans="3:15" x14ac:dyDescent="0.25">
      <c r="D147" t="s">
        <v>50</v>
      </c>
      <c r="E147" s="5">
        <v>896858</v>
      </c>
      <c r="F147">
        <v>2</v>
      </c>
      <c r="I147" s="4"/>
      <c r="J147" s="4"/>
      <c r="K147" s="4"/>
      <c r="L147" s="4"/>
      <c r="M147" s="4"/>
      <c r="N147"/>
      <c r="O147"/>
    </row>
    <row r="148" spans="3:15" x14ac:dyDescent="0.25">
      <c r="D148" t="s">
        <v>15</v>
      </c>
      <c r="E148" s="5">
        <v>727635.5</v>
      </c>
      <c r="F148">
        <v>2</v>
      </c>
      <c r="I148" s="4"/>
      <c r="J148" s="4"/>
      <c r="K148" s="4"/>
      <c r="L148" s="4"/>
      <c r="M148" s="4"/>
      <c r="N148"/>
      <c r="O148"/>
    </row>
    <row r="149" spans="3:15" x14ac:dyDescent="0.25">
      <c r="D149" t="s">
        <v>31</v>
      </c>
      <c r="E149" s="5">
        <v>688764.5</v>
      </c>
      <c r="F149">
        <v>2</v>
      </c>
      <c r="I149" s="4"/>
      <c r="J149" s="4"/>
      <c r="K149" s="4"/>
      <c r="L149" s="4"/>
      <c r="M149" s="4"/>
      <c r="N149"/>
      <c r="O149"/>
    </row>
    <row r="150" spans="3:15" x14ac:dyDescent="0.25">
      <c r="D150" t="s">
        <v>0</v>
      </c>
      <c r="E150" s="5">
        <v>681179.5</v>
      </c>
      <c r="F150">
        <v>2</v>
      </c>
      <c r="I150" s="4"/>
      <c r="J150" s="4"/>
      <c r="K150" s="4"/>
      <c r="L150" s="4"/>
      <c r="M150" s="4"/>
      <c r="N150"/>
      <c r="O150"/>
    </row>
    <row r="151" spans="3:15" x14ac:dyDescent="0.25">
      <c r="D151" t="s">
        <v>41</v>
      </c>
      <c r="E151" s="5">
        <v>548689.5</v>
      </c>
      <c r="F151">
        <v>2</v>
      </c>
      <c r="I151" s="4"/>
      <c r="J151" s="4"/>
      <c r="K151" s="4"/>
      <c r="L151" s="4"/>
      <c r="M151" s="4"/>
      <c r="N151"/>
      <c r="O151"/>
    </row>
    <row r="152" spans="3:15" x14ac:dyDescent="0.25">
      <c r="D152" t="s">
        <v>1</v>
      </c>
      <c r="E152" s="5">
        <v>542112.5</v>
      </c>
      <c r="F152">
        <v>2</v>
      </c>
      <c r="I152" s="4"/>
      <c r="J152" s="4"/>
      <c r="K152" s="4"/>
      <c r="L152" s="4"/>
      <c r="M152" s="4"/>
      <c r="N152"/>
      <c r="O152"/>
    </row>
    <row r="153" spans="3:15" x14ac:dyDescent="0.25">
      <c r="E153" s="5"/>
      <c r="I153" s="4"/>
      <c r="J153" s="4"/>
      <c r="K153" s="4"/>
      <c r="L153" s="4"/>
      <c r="M153" s="4"/>
      <c r="N153"/>
      <c r="O153"/>
    </row>
    <row r="154" spans="3:15" x14ac:dyDescent="0.25">
      <c r="C154" t="s">
        <v>115</v>
      </c>
      <c r="D154" t="s">
        <v>11</v>
      </c>
      <c r="E154" s="5">
        <v>989948</v>
      </c>
      <c r="F154">
        <v>1</v>
      </c>
      <c r="I154" s="4"/>
      <c r="J154" s="4"/>
      <c r="K154" s="4"/>
      <c r="L154" s="4"/>
      <c r="M154" s="4"/>
      <c r="N154"/>
      <c r="O154"/>
    </row>
    <row r="155" spans="3:15" x14ac:dyDescent="0.25">
      <c r="D155" t="s">
        <v>43</v>
      </c>
      <c r="E155" s="5">
        <v>886667</v>
      </c>
      <c r="F155">
        <v>1</v>
      </c>
      <c r="I155" s="4"/>
      <c r="J155" s="4"/>
      <c r="K155" s="4"/>
      <c r="L155" s="4"/>
      <c r="M155" s="4"/>
      <c r="N155"/>
      <c r="O155"/>
    </row>
    <row r="156" spans="3:15" x14ac:dyDescent="0.25">
      <c r="D156" t="s">
        <v>36</v>
      </c>
      <c r="E156" s="5">
        <v>779094</v>
      </c>
      <c r="F156">
        <v>1</v>
      </c>
      <c r="I156" s="4"/>
      <c r="J156" s="4"/>
      <c r="K156" s="4"/>
      <c r="L156" s="4"/>
      <c r="M156" s="4"/>
      <c r="N156"/>
      <c r="O156"/>
    </row>
    <row r="157" spans="3:15" x14ac:dyDescent="0.25">
      <c r="D157" t="s">
        <v>3</v>
      </c>
      <c r="E157" s="5">
        <v>733391</v>
      </c>
      <c r="F157">
        <v>1</v>
      </c>
      <c r="I157" s="4"/>
      <c r="J157" s="4"/>
      <c r="K157" s="4"/>
      <c r="L157" s="4"/>
      <c r="M157" s="4"/>
      <c r="N157"/>
      <c r="O157"/>
    </row>
    <row r="158" spans="3:15" x14ac:dyDescent="0.25">
      <c r="D158" t="s">
        <v>47</v>
      </c>
      <c r="E158" s="5">
        <v>643077</v>
      </c>
      <c r="F158">
        <v>1</v>
      </c>
      <c r="I158" s="4"/>
      <c r="J158" s="4"/>
      <c r="K158" s="4"/>
      <c r="L158" s="4"/>
      <c r="M158" s="4"/>
      <c r="N158"/>
      <c r="O158"/>
    </row>
    <row r="159" spans="3:15" x14ac:dyDescent="0.25">
      <c r="D159" t="s">
        <v>2</v>
      </c>
      <c r="E159" s="5">
        <v>576851</v>
      </c>
      <c r="F159">
        <v>1</v>
      </c>
      <c r="I159" s="4"/>
      <c r="J159" s="4"/>
      <c r="K159" s="4"/>
      <c r="L159" s="4"/>
      <c r="M159" s="4"/>
      <c r="N159"/>
      <c r="O159"/>
    </row>
    <row r="160" spans="3:15" x14ac:dyDescent="0.25">
      <c r="C160" s="1"/>
      <c r="D160" s="4"/>
      <c r="E160" s="21"/>
      <c r="F160" s="6"/>
      <c r="I160" s="4"/>
      <c r="J160" s="4"/>
      <c r="K160" s="4"/>
      <c r="L160" s="4"/>
      <c r="M160" s="4"/>
      <c r="N160"/>
      <c r="O160"/>
    </row>
    <row r="161" spans="3:15" x14ac:dyDescent="0.25">
      <c r="C161" s="1"/>
      <c r="D161" s="4"/>
      <c r="E161" s="21"/>
      <c r="F161" s="6"/>
      <c r="I161" s="4"/>
      <c r="J161" s="4"/>
      <c r="K161" s="4"/>
      <c r="L161" s="4"/>
      <c r="M161" s="4"/>
      <c r="N161"/>
      <c r="O161"/>
    </row>
    <row r="162" spans="3:15" x14ac:dyDescent="0.25">
      <c r="C162" s="1"/>
      <c r="D162" s="4"/>
      <c r="E162" s="21"/>
      <c r="F162" s="6"/>
      <c r="I162" s="4"/>
      <c r="J162" s="4"/>
      <c r="K162" s="4"/>
      <c r="L162" s="4"/>
      <c r="M162" s="4"/>
      <c r="N162"/>
      <c r="O162"/>
    </row>
    <row r="163" spans="3:15" x14ac:dyDescent="0.25">
      <c r="C163" s="1"/>
      <c r="D163" s="4"/>
      <c r="E163" s="21"/>
      <c r="F163" s="6"/>
      <c r="I163" s="4"/>
      <c r="J163" s="4"/>
      <c r="K163" s="4"/>
      <c r="L163" s="4"/>
      <c r="M163" s="4"/>
      <c r="N163"/>
      <c r="O163"/>
    </row>
    <row r="164" spans="3:15" x14ac:dyDescent="0.25">
      <c r="C164" s="1"/>
      <c r="D164" s="4"/>
      <c r="E164" s="21"/>
      <c r="F164" s="6"/>
      <c r="I164" s="4"/>
      <c r="J164" s="4"/>
      <c r="K164" s="4"/>
      <c r="L164" s="4"/>
      <c r="M164" s="4"/>
      <c r="N164"/>
      <c r="O164"/>
    </row>
    <row r="165" spans="3:15" x14ac:dyDescent="0.25">
      <c r="C165" s="1"/>
      <c r="D165" s="4"/>
      <c r="E165" s="21"/>
      <c r="F165" s="6"/>
      <c r="I165" s="4"/>
      <c r="J165" s="4"/>
      <c r="K165" s="4"/>
      <c r="L165" s="4"/>
      <c r="M165" s="4"/>
      <c r="N165"/>
      <c r="O165"/>
    </row>
    <row r="166" spans="3:15" x14ac:dyDescent="0.25">
      <c r="C166" s="1"/>
      <c r="D166" s="4"/>
      <c r="E166" s="21"/>
      <c r="F166" s="6"/>
      <c r="I166" s="4"/>
      <c r="J166" s="4"/>
      <c r="K166" s="4"/>
      <c r="L166" s="4"/>
      <c r="M166" s="4"/>
      <c r="N166"/>
      <c r="O166"/>
    </row>
    <row r="167" spans="3:15" x14ac:dyDescent="0.25">
      <c r="C167" s="1"/>
      <c r="D167" s="4"/>
      <c r="E167" s="21"/>
      <c r="F167" s="6"/>
      <c r="I167" s="4"/>
      <c r="J167" s="4"/>
      <c r="K167" s="4"/>
      <c r="L167" s="4"/>
      <c r="M167" s="4"/>
      <c r="N167"/>
      <c r="O167"/>
    </row>
    <row r="168" spans="3:15" x14ac:dyDescent="0.25">
      <c r="C168" s="1"/>
      <c r="D168" s="4"/>
      <c r="E168" s="21"/>
      <c r="F168" s="6"/>
      <c r="I168" s="4"/>
      <c r="J168" s="4"/>
      <c r="K168" s="4"/>
      <c r="L168" s="4"/>
      <c r="M168" s="4"/>
      <c r="N168"/>
      <c r="O168"/>
    </row>
    <row r="169" spans="3:15" x14ac:dyDescent="0.25">
      <c r="C169" s="1"/>
      <c r="D169" s="4"/>
      <c r="E169" s="21"/>
      <c r="F169" s="6"/>
      <c r="I169" s="4"/>
      <c r="J169" s="4"/>
      <c r="K169" s="4"/>
      <c r="L169" s="4"/>
      <c r="M169" s="4"/>
      <c r="N169"/>
      <c r="O169"/>
    </row>
    <row r="170" spans="3:15" x14ac:dyDescent="0.25">
      <c r="C170" s="1"/>
      <c r="D170" s="4"/>
      <c r="E170" s="21"/>
      <c r="F170" s="6"/>
      <c r="I170" s="4"/>
      <c r="J170" s="4"/>
      <c r="K170" s="4"/>
      <c r="L170" s="4"/>
      <c r="M170" s="4"/>
      <c r="N170"/>
      <c r="O170"/>
    </row>
    <row r="171" spans="3:15" x14ac:dyDescent="0.25">
      <c r="C171" s="1"/>
      <c r="D171" s="4"/>
      <c r="E171" s="21"/>
      <c r="F171" s="6"/>
      <c r="I171" s="4"/>
      <c r="J171" s="4"/>
      <c r="K171" s="4"/>
      <c r="L171" s="4"/>
      <c r="M171" s="4"/>
      <c r="N171"/>
      <c r="O171"/>
    </row>
    <row r="172" spans="3:15" x14ac:dyDescent="0.25">
      <c r="C172" s="1"/>
      <c r="D172" s="4"/>
      <c r="E172" s="21"/>
      <c r="F172" s="6"/>
      <c r="I172" s="4"/>
      <c r="J172" s="4"/>
      <c r="K172" s="4"/>
      <c r="L172" s="4"/>
      <c r="M172" s="4"/>
      <c r="N172"/>
      <c r="O172"/>
    </row>
    <row r="173" spans="3:15" x14ac:dyDescent="0.25">
      <c r="C173" s="1"/>
      <c r="D173" s="4"/>
      <c r="E173" s="21"/>
      <c r="F173" s="6"/>
      <c r="I173" s="4"/>
      <c r="J173" s="4"/>
      <c r="K173" s="4"/>
      <c r="L173" s="4"/>
      <c r="M173" s="4"/>
      <c r="N173"/>
      <c r="O173"/>
    </row>
    <row r="174" spans="3:15" x14ac:dyDescent="0.25">
      <c r="C174" s="1"/>
      <c r="D174" s="4"/>
      <c r="E174" s="21"/>
      <c r="F174" s="6"/>
      <c r="I174" s="4"/>
      <c r="J174" s="4"/>
      <c r="K174" s="4"/>
      <c r="L174" s="4"/>
      <c r="M174" s="4"/>
      <c r="N174"/>
      <c r="O174"/>
    </row>
    <row r="175" spans="3:15" x14ac:dyDescent="0.25">
      <c r="C175" s="1"/>
      <c r="D175" s="4"/>
      <c r="E175" s="21"/>
      <c r="F175" s="6"/>
      <c r="I175" s="4"/>
      <c r="J175" s="4"/>
      <c r="K175" s="4"/>
      <c r="L175" s="4"/>
      <c r="M175" s="4"/>
      <c r="N175"/>
      <c r="O175"/>
    </row>
    <row r="176" spans="3:15" x14ac:dyDescent="0.25">
      <c r="C176" s="1"/>
      <c r="D176" s="4"/>
      <c r="E176" s="21"/>
      <c r="F176" s="6"/>
      <c r="I176" s="4"/>
      <c r="J176" s="4"/>
      <c r="K176" s="4"/>
      <c r="L176" s="4"/>
      <c r="M176" s="4"/>
      <c r="N176"/>
      <c r="O176"/>
    </row>
    <row r="177" spans="2:15" x14ac:dyDescent="0.25">
      <c r="C177" s="1"/>
      <c r="D177" s="4"/>
      <c r="E177" s="21"/>
      <c r="F177" s="6"/>
      <c r="I177" s="4"/>
      <c r="J177" s="4"/>
      <c r="K177" s="4"/>
      <c r="L177" s="4"/>
      <c r="M177" s="4"/>
      <c r="N177"/>
      <c r="O177"/>
    </row>
    <row r="178" spans="2:15" x14ac:dyDescent="0.25">
      <c r="C178" s="1"/>
      <c r="D178" s="4"/>
      <c r="E178" s="21"/>
      <c r="F178" s="6"/>
      <c r="I178" s="4"/>
      <c r="J178" s="4"/>
      <c r="K178" s="4"/>
      <c r="L178" s="4"/>
      <c r="M178" s="4"/>
      <c r="N178"/>
      <c r="O178"/>
    </row>
    <row r="179" spans="2:15" x14ac:dyDescent="0.25">
      <c r="C179" s="1"/>
      <c r="D179" s="4"/>
      <c r="E179" s="21"/>
      <c r="F179" s="6"/>
      <c r="I179" s="4"/>
      <c r="J179" s="4"/>
      <c r="K179" s="4"/>
      <c r="L179" s="4"/>
      <c r="M179" s="4"/>
      <c r="N179"/>
      <c r="O179"/>
    </row>
    <row r="180" spans="2:15" x14ac:dyDescent="0.25">
      <c r="C180" s="1"/>
      <c r="D180" s="4"/>
      <c r="E180" s="21"/>
      <c r="F180" s="6"/>
      <c r="I180" s="4"/>
      <c r="J180" s="4"/>
      <c r="K180" s="4"/>
      <c r="L180" s="4"/>
      <c r="M180" s="4"/>
      <c r="N180"/>
      <c r="O180"/>
    </row>
    <row r="181" spans="2:15" x14ac:dyDescent="0.25">
      <c r="C181" s="1"/>
      <c r="D181" s="4"/>
      <c r="E181" s="21"/>
      <c r="F181" s="6"/>
      <c r="I181" s="4"/>
      <c r="J181" s="4"/>
      <c r="K181" s="4"/>
      <c r="L181" s="4"/>
      <c r="M181" s="4"/>
      <c r="N181"/>
      <c r="O181"/>
    </row>
    <row r="182" spans="2:15" x14ac:dyDescent="0.25">
      <c r="C182" s="1"/>
      <c r="D182" s="4"/>
      <c r="E182" s="21"/>
      <c r="F182" s="6"/>
      <c r="I182" s="4"/>
      <c r="J182" s="4"/>
      <c r="K182" s="4"/>
      <c r="L182" s="4"/>
      <c r="M182" s="4"/>
      <c r="N182"/>
      <c r="O182"/>
    </row>
    <row r="183" spans="2:15" x14ac:dyDescent="0.25">
      <c r="C183" s="1"/>
      <c r="D183" s="4"/>
      <c r="E183" s="21"/>
      <c r="F183" s="6"/>
      <c r="I183" s="4"/>
      <c r="J183" s="4"/>
      <c r="K183" s="4"/>
      <c r="L183" s="4"/>
      <c r="M183" s="4"/>
      <c r="N183"/>
      <c r="O183"/>
    </row>
    <row r="184" spans="2:15" x14ac:dyDescent="0.25">
      <c r="C184" s="1"/>
      <c r="D184" s="4"/>
      <c r="E184" s="21"/>
      <c r="F184" s="6"/>
      <c r="I184" s="4"/>
      <c r="J184" s="4"/>
      <c r="K184" s="4"/>
      <c r="L184" s="4"/>
      <c r="M184" s="4"/>
      <c r="N184"/>
      <c r="O184"/>
    </row>
    <row r="185" spans="2:15" x14ac:dyDescent="0.25">
      <c r="C185" s="1"/>
      <c r="D185" s="4"/>
      <c r="E185" s="21"/>
      <c r="F185" s="6"/>
      <c r="I185" s="4"/>
      <c r="J185" s="4"/>
      <c r="K185" s="4"/>
      <c r="L185" s="4"/>
      <c r="M185" s="4"/>
      <c r="N185"/>
      <c r="O185"/>
    </row>
    <row r="186" spans="2:15" x14ac:dyDescent="0.25">
      <c r="C186" s="1"/>
      <c r="D186" s="4"/>
      <c r="E186" s="21"/>
      <c r="F186" s="6"/>
      <c r="I186" s="4"/>
      <c r="J186" s="4"/>
      <c r="K186" s="4"/>
      <c r="L186" s="4"/>
      <c r="M186" s="4"/>
      <c r="N186"/>
      <c r="O186"/>
    </row>
    <row r="187" spans="2:15" x14ac:dyDescent="0.25">
      <c r="L187" s="4"/>
      <c r="M187" s="4"/>
      <c r="N187"/>
      <c r="O187"/>
    </row>
    <row r="188" spans="2:15" x14ac:dyDescent="0.25">
      <c r="L188" s="4"/>
      <c r="M188" s="4"/>
      <c r="N188"/>
      <c r="O188"/>
    </row>
    <row r="189" spans="2:15" x14ac:dyDescent="0.25">
      <c r="L189" s="4"/>
      <c r="M189" s="4"/>
      <c r="N189"/>
      <c r="O189"/>
    </row>
    <row r="190" spans="2:15" x14ac:dyDescent="0.25">
      <c r="B190" t="s">
        <v>46</v>
      </c>
      <c r="C190" s="18">
        <f>1/(C78)*1000000</f>
        <v>1.2226373755355151</v>
      </c>
      <c r="D190">
        <v>4</v>
      </c>
      <c r="L190" s="4"/>
      <c r="M190" s="4"/>
      <c r="N190"/>
      <c r="O190"/>
    </row>
    <row r="191" spans="2:15" x14ac:dyDescent="0.25">
      <c r="B191" t="s">
        <v>19</v>
      </c>
      <c r="C191" s="18">
        <f t="shared" ref="C191:C210" si="15">1/(C79)*1000000</f>
        <v>1.2537734663294433</v>
      </c>
      <c r="D191">
        <v>4</v>
      </c>
      <c r="L191" s="4"/>
      <c r="M191" s="4"/>
      <c r="N191"/>
      <c r="O191"/>
    </row>
    <row r="192" spans="2:15" x14ac:dyDescent="0.25">
      <c r="B192" t="s">
        <v>30</v>
      </c>
      <c r="C192" s="18">
        <f t="shared" si="15"/>
        <v>1.2884049353639453</v>
      </c>
      <c r="D192">
        <v>4</v>
      </c>
      <c r="L192" s="4"/>
      <c r="M192" s="4"/>
      <c r="N192"/>
      <c r="O192"/>
    </row>
    <row r="193" spans="2:15" x14ac:dyDescent="0.25">
      <c r="B193" t="s">
        <v>7</v>
      </c>
      <c r="C193" s="18">
        <f t="shared" si="15"/>
        <v>1.3282311547243191</v>
      </c>
      <c r="D193">
        <v>4</v>
      </c>
      <c r="L193" s="4"/>
      <c r="M193" s="4"/>
      <c r="N193"/>
      <c r="O193"/>
    </row>
    <row r="194" spans="2:15" x14ac:dyDescent="0.25">
      <c r="B194" t="s">
        <v>27</v>
      </c>
      <c r="C194" s="18">
        <f t="shared" si="15"/>
        <v>1.350767691933114</v>
      </c>
      <c r="D194">
        <v>4</v>
      </c>
      <c r="L194" s="4"/>
      <c r="M194" s="4"/>
      <c r="N194"/>
      <c r="O194"/>
    </row>
    <row r="195" spans="2:15" x14ac:dyDescent="0.25">
      <c r="B195" t="s">
        <v>20</v>
      </c>
      <c r="C195" s="18">
        <f t="shared" si="15"/>
        <v>1.3615259983389383</v>
      </c>
      <c r="D195">
        <v>4</v>
      </c>
      <c r="L195" s="4"/>
      <c r="M195" s="4"/>
      <c r="N195"/>
      <c r="O195"/>
    </row>
    <row r="196" spans="2:15" x14ac:dyDescent="0.25">
      <c r="B196" t="s">
        <v>33</v>
      </c>
      <c r="C196" s="18">
        <f t="shared" si="15"/>
        <v>1.4167503336447038</v>
      </c>
      <c r="D196">
        <v>3</v>
      </c>
      <c r="L196" s="4"/>
      <c r="M196" s="4"/>
      <c r="N196"/>
      <c r="O196"/>
    </row>
    <row r="197" spans="2:15" x14ac:dyDescent="0.25">
      <c r="B197" t="s">
        <v>29</v>
      </c>
      <c r="C197" s="18">
        <f t="shared" si="15"/>
        <v>1.5294386348434672</v>
      </c>
      <c r="D197">
        <v>3</v>
      </c>
      <c r="L197" s="4"/>
      <c r="M197" s="4"/>
      <c r="N197"/>
      <c r="O197"/>
    </row>
    <row r="198" spans="2:15" x14ac:dyDescent="0.25">
      <c r="B198" t="s">
        <v>16</v>
      </c>
      <c r="C198" s="18">
        <f t="shared" si="15"/>
        <v>1.0874848975534852</v>
      </c>
      <c r="D198">
        <v>2</v>
      </c>
      <c r="L198" s="4"/>
      <c r="M198" s="4"/>
      <c r="N198"/>
      <c r="O198"/>
    </row>
    <row r="199" spans="2:15" x14ac:dyDescent="0.25">
      <c r="B199" t="s">
        <v>50</v>
      </c>
      <c r="C199" s="18">
        <f t="shared" si="15"/>
        <v>1.1150037129623642</v>
      </c>
      <c r="D199">
        <v>2</v>
      </c>
      <c r="L199" s="4"/>
      <c r="M199" s="4"/>
      <c r="N199"/>
      <c r="O199"/>
    </row>
    <row r="200" spans="2:15" x14ac:dyDescent="0.25">
      <c r="B200" t="s">
        <v>15</v>
      </c>
      <c r="C200" s="18">
        <f t="shared" si="15"/>
        <v>1.3743144747610581</v>
      </c>
      <c r="D200">
        <v>2</v>
      </c>
      <c r="L200" s="4"/>
      <c r="M200" s="4"/>
      <c r="N200"/>
      <c r="O200"/>
    </row>
    <row r="201" spans="2:15" x14ac:dyDescent="0.25">
      <c r="B201" t="s">
        <v>31</v>
      </c>
      <c r="C201" s="18">
        <f t="shared" si="15"/>
        <v>1.4518750603435571</v>
      </c>
      <c r="D201">
        <v>2</v>
      </c>
      <c r="L201" s="4"/>
      <c r="M201" s="4"/>
      <c r="N201"/>
      <c r="O201"/>
    </row>
    <row r="202" spans="2:15" x14ac:dyDescent="0.25">
      <c r="B202" t="s">
        <v>0</v>
      </c>
      <c r="C202" s="18">
        <f t="shared" si="15"/>
        <v>1.4680418303839151</v>
      </c>
      <c r="D202">
        <v>2</v>
      </c>
      <c r="L202" s="4"/>
      <c r="M202" s="4"/>
      <c r="N202"/>
      <c r="O202"/>
    </row>
    <row r="203" spans="2:15" x14ac:dyDescent="0.25">
      <c r="B203" t="s">
        <v>41</v>
      </c>
      <c r="C203" s="18">
        <f>1/(C91)*1000000</f>
        <v>1.8225243967672062</v>
      </c>
      <c r="D203">
        <v>2</v>
      </c>
      <c r="L203" s="4"/>
      <c r="M203" s="4"/>
      <c r="N203"/>
      <c r="O203"/>
    </row>
    <row r="204" spans="2:15" x14ac:dyDescent="0.25">
      <c r="B204" t="s">
        <v>1</v>
      </c>
      <c r="C204" s="18">
        <f t="shared" si="15"/>
        <v>1.8446355691853629</v>
      </c>
      <c r="D204">
        <v>2</v>
      </c>
      <c r="E204" s="4"/>
      <c r="F204" s="6"/>
      <c r="L204" s="4"/>
      <c r="M204" s="4"/>
      <c r="N204"/>
      <c r="O204"/>
    </row>
    <row r="205" spans="2:15" x14ac:dyDescent="0.25">
      <c r="B205" t="s">
        <v>11</v>
      </c>
      <c r="C205" s="18">
        <f t="shared" si="15"/>
        <v>1.0101540686985579</v>
      </c>
      <c r="D205">
        <v>1</v>
      </c>
      <c r="E205" s="4"/>
      <c r="F205" s="6"/>
      <c r="L205" s="4"/>
      <c r="M205" s="4"/>
      <c r="N205"/>
      <c r="O205"/>
    </row>
    <row r="206" spans="2:15" x14ac:dyDescent="0.25">
      <c r="B206" t="s">
        <v>43</v>
      </c>
      <c r="C206" s="18">
        <f t="shared" si="15"/>
        <v>1.1278191248800282</v>
      </c>
      <c r="D206">
        <v>1</v>
      </c>
      <c r="E206" s="4"/>
      <c r="F206" s="6"/>
      <c r="L206" s="4"/>
      <c r="M206" s="4"/>
      <c r="N206"/>
      <c r="O206"/>
    </row>
    <row r="207" spans="2:15" x14ac:dyDescent="0.25">
      <c r="B207" t="s">
        <v>36</v>
      </c>
      <c r="C207" s="18">
        <f t="shared" si="15"/>
        <v>1.2835421656436836</v>
      </c>
      <c r="D207">
        <v>1</v>
      </c>
      <c r="L207" s="4"/>
      <c r="M207" s="4"/>
      <c r="N207"/>
      <c r="O207"/>
    </row>
    <row r="208" spans="2:15" x14ac:dyDescent="0.25">
      <c r="B208" t="s">
        <v>3</v>
      </c>
      <c r="C208" s="18">
        <f t="shared" si="15"/>
        <v>1.3635291406630297</v>
      </c>
      <c r="D208">
        <v>1</v>
      </c>
      <c r="L208" s="4"/>
      <c r="M208" s="4"/>
      <c r="N208"/>
      <c r="O208"/>
    </row>
    <row r="209" spans="2:15" x14ac:dyDescent="0.25">
      <c r="B209" t="s">
        <v>47</v>
      </c>
      <c r="C209" s="18">
        <f t="shared" si="15"/>
        <v>1.5550237374373521</v>
      </c>
      <c r="D209">
        <v>1</v>
      </c>
      <c r="L209" s="4"/>
      <c r="M209" s="4"/>
      <c r="N209"/>
      <c r="O209"/>
    </row>
    <row r="210" spans="2:15" x14ac:dyDescent="0.25">
      <c r="B210" t="s">
        <v>2</v>
      </c>
      <c r="C210" s="18">
        <f t="shared" si="15"/>
        <v>1.733549911502277</v>
      </c>
      <c r="D210">
        <v>1</v>
      </c>
      <c r="L210" s="4"/>
      <c r="M210" s="4"/>
      <c r="N210"/>
      <c r="O210"/>
    </row>
    <row r="211" spans="2:15" x14ac:dyDescent="0.25">
      <c r="L211" s="4"/>
      <c r="M211" s="4"/>
      <c r="N211"/>
      <c r="O211"/>
    </row>
  </sheetData>
  <sortState xmlns:xlrd2="http://schemas.microsoft.com/office/spreadsheetml/2017/richdata2" ref="B381:F430">
    <sortCondition descending="1" ref="E381:E430"/>
  </sortState>
  <pageMargins left="0.7" right="0.7" top="0.75" bottom="0.75" header="0.3" footer="0.3"/>
  <pageSetup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Davenport</dc:creator>
  <cp:lastModifiedBy>John Davenport</cp:lastModifiedBy>
  <cp:lastPrinted>2021-12-02T02:33:33Z</cp:lastPrinted>
  <dcterms:created xsi:type="dcterms:W3CDTF">2021-01-22T20:33:42Z</dcterms:created>
  <dcterms:modified xsi:type="dcterms:W3CDTF">2023-07-29T05:18:10Z</dcterms:modified>
</cp:coreProperties>
</file>